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53" documentId="8_{1B55C74A-8FC6-41D4-B863-170F4355A188}" xr6:coauthVersionLast="47" xr6:coauthVersionMax="47" xr10:uidLastSave="{751894A3-DFB1-4DF9-9AC9-026CCD385740}"/>
  <bookViews>
    <workbookView xWindow="-110" yWindow="-110" windowWidth="19420" windowHeight="10420" activeTab="1" xr2:uid="{06B515F7-E87C-2243-9948-31443E7670DF}"/>
  </bookViews>
  <sheets>
    <sheet name="Results &quot;Variant&quot; samples" sheetId="9" r:id="rId1"/>
    <sheet name="Results &quot;Variant&quot; samples (2)" sheetId="13" r:id="rId2"/>
    <sheet name="Results N2 N1 &quot;Regular&quot; samples" sheetId="11" r:id="rId3"/>
    <sheet name="Results N2 N1 &quot;Regular&quot; sam (2)" sheetId="12" r:id="rId4"/>
    <sheet name="Variant ddPCR data" sheetId="8" r:id="rId5"/>
    <sheet name="Variant N1 N2 ddPCR data" sheetId="10" r:id="rId6"/>
    <sheet name="Regular N1 N2 ddPCR data" sheetId="3" r:id="rId7"/>
    <sheet name="Layout Variant assays" sheetId="1" r:id="rId8"/>
    <sheet name="Layout N1 N2" sheetId="5" r:id="rId9"/>
    <sheet name="Figures" sheetId="7" r:id="rId10"/>
  </sheets>
  <definedNames>
    <definedName name="_xlnm._FilterDatabase" localSheetId="6" hidden="1">'Regular N1 N2 ddPCR data'!$A$1:$BB$1</definedName>
    <definedName name="_xlnm._FilterDatabase" localSheetId="0" hidden="1">'Results "Variant" samples'!$B$2:$J$2</definedName>
    <definedName name="_xlnm._FilterDatabase" localSheetId="2" hidden="1">'Results N2 N1 "Regular" samples'!$B$2:$E$2</definedName>
    <definedName name="_xlnm._FilterDatabase" localSheetId="4" hidden="1">'Variant ddPCR data'!$A$1:$AT$1</definedName>
    <definedName name="_xlnm._FilterDatabase" localSheetId="5" hidden="1">'Variant N1 N2 ddPCR data'!$A$1:$AK$1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42" i="8"/>
  <c r="F42" i="8"/>
  <c r="E43" i="8"/>
  <c r="F43" i="8"/>
  <c r="E44" i="8"/>
  <c r="F44" i="8"/>
  <c r="E45" i="8"/>
  <c r="F45" i="8"/>
  <c r="E46" i="8"/>
  <c r="F46" i="8"/>
  <c r="E47" i="8"/>
  <c r="F47" i="8"/>
  <c r="E48" i="8"/>
  <c r="F48" i="8"/>
  <c r="E49" i="8"/>
  <c r="F49" i="8"/>
  <c r="E50" i="8"/>
  <c r="F50" i="8"/>
  <c r="E51" i="8"/>
  <c r="F51" i="8"/>
  <c r="E52" i="8"/>
  <c r="F52" i="8"/>
  <c r="E53" i="8"/>
  <c r="F53" i="8"/>
  <c r="E54" i="8"/>
  <c r="F54" i="8"/>
  <c r="E55" i="8"/>
  <c r="F55" i="8"/>
  <c r="E56" i="8"/>
  <c r="F56" i="8"/>
  <c r="E57" i="8"/>
  <c r="F57" i="8"/>
  <c r="E58" i="8"/>
  <c r="F58" i="8"/>
  <c r="E59" i="8"/>
  <c r="F59" i="8"/>
  <c r="E60" i="8"/>
  <c r="F60" i="8"/>
  <c r="E61" i="8"/>
  <c r="F61" i="8"/>
  <c r="E62" i="8"/>
  <c r="F62" i="8"/>
  <c r="E63" i="8"/>
  <c r="F63" i="8"/>
  <c r="E64" i="8"/>
  <c r="F64" i="8"/>
  <c r="E65" i="8"/>
  <c r="F65" i="8"/>
  <c r="F2" i="8"/>
  <c r="E2" i="8"/>
  <c r="E5" i="10"/>
  <c r="F5" i="10"/>
  <c r="E7" i="10"/>
  <c r="F7" i="10"/>
  <c r="E9" i="10"/>
  <c r="F9" i="10"/>
  <c r="E11" i="10"/>
  <c r="F11" i="10"/>
  <c r="E13" i="10"/>
  <c r="F13" i="10"/>
  <c r="E15" i="10"/>
  <c r="F15" i="10"/>
  <c r="E17" i="10"/>
  <c r="F17" i="10"/>
  <c r="E31" i="10"/>
  <c r="F31" i="10"/>
  <c r="E19" i="10"/>
  <c r="F19" i="10"/>
  <c r="E21" i="10"/>
  <c r="F21" i="10"/>
  <c r="E23" i="10"/>
  <c r="F23" i="10"/>
  <c r="E25" i="10"/>
  <c r="F25" i="10"/>
  <c r="E27" i="10"/>
  <c r="F27" i="10"/>
  <c r="E29" i="10"/>
  <c r="F29" i="10"/>
  <c r="E33" i="10"/>
  <c r="F33" i="10"/>
  <c r="E2" i="10"/>
  <c r="F2" i="10"/>
  <c r="E4" i="10"/>
  <c r="F4" i="10"/>
  <c r="E6" i="10"/>
  <c r="F6" i="10"/>
  <c r="E8" i="10"/>
  <c r="F8" i="10"/>
  <c r="E10" i="10"/>
  <c r="F10" i="10"/>
  <c r="E12" i="10"/>
  <c r="F12" i="10"/>
  <c r="E14" i="10"/>
  <c r="F14" i="10"/>
  <c r="E16" i="10"/>
  <c r="F16" i="10"/>
  <c r="E30" i="10"/>
  <c r="F30" i="10"/>
  <c r="E18" i="10"/>
  <c r="F18" i="10"/>
  <c r="E20" i="10"/>
  <c r="F20" i="10"/>
  <c r="E22" i="10"/>
  <c r="F22" i="10"/>
  <c r="E24" i="10"/>
  <c r="F24" i="10"/>
  <c r="E26" i="10"/>
  <c r="F26" i="10"/>
  <c r="E28" i="10"/>
  <c r="F28" i="10"/>
  <c r="E32" i="10"/>
  <c r="F32" i="10"/>
  <c r="F3" i="10"/>
  <c r="E3" i="10"/>
  <c r="D3" i="3"/>
  <c r="D5" i="3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F33" i="11" l="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J211" i="9" l="1"/>
  <c r="I211" i="9"/>
  <c r="J209" i="9"/>
  <c r="I209" i="9"/>
  <c r="J207" i="9"/>
  <c r="I207" i="9"/>
  <c r="J205" i="9"/>
  <c r="I205" i="9"/>
  <c r="J203" i="9"/>
  <c r="I203" i="9"/>
  <c r="J201" i="9"/>
  <c r="I201" i="9"/>
  <c r="J197" i="9"/>
  <c r="I197" i="9"/>
  <c r="J195" i="9"/>
  <c r="I195" i="9"/>
  <c r="J193" i="9"/>
  <c r="I193" i="9"/>
  <c r="J191" i="9"/>
  <c r="I191" i="9"/>
  <c r="J189" i="9"/>
  <c r="I189" i="9"/>
  <c r="J187" i="9"/>
  <c r="I187" i="9"/>
  <c r="J183" i="9"/>
  <c r="I183" i="9"/>
  <c r="J181" i="9"/>
  <c r="I181" i="9"/>
  <c r="J179" i="9"/>
  <c r="I179" i="9"/>
  <c r="J177" i="9"/>
  <c r="I177" i="9"/>
  <c r="J175" i="9"/>
  <c r="I175" i="9"/>
  <c r="J173" i="9"/>
  <c r="I173" i="9"/>
  <c r="J169" i="9"/>
  <c r="I169" i="9"/>
  <c r="J167" i="9"/>
  <c r="I167" i="9"/>
  <c r="J165" i="9"/>
  <c r="I165" i="9"/>
  <c r="J163" i="9"/>
  <c r="I163" i="9"/>
  <c r="J161" i="9"/>
  <c r="I161" i="9"/>
  <c r="J159" i="9"/>
  <c r="I159" i="9"/>
  <c r="J155" i="9"/>
  <c r="I155" i="9"/>
  <c r="J153" i="9"/>
  <c r="I153" i="9"/>
  <c r="J151" i="9"/>
  <c r="I151" i="9"/>
  <c r="J149" i="9"/>
  <c r="I149" i="9"/>
  <c r="J147" i="9"/>
  <c r="I147" i="9"/>
  <c r="J145" i="9"/>
  <c r="I145" i="9"/>
  <c r="J141" i="9"/>
  <c r="I141" i="9"/>
  <c r="J139" i="9"/>
  <c r="I139" i="9"/>
  <c r="J137" i="9"/>
  <c r="I137" i="9"/>
  <c r="J135" i="9"/>
  <c r="I135" i="9"/>
  <c r="J133" i="9"/>
  <c r="I133" i="9"/>
  <c r="J131" i="9"/>
  <c r="I131" i="9"/>
  <c r="J127" i="9"/>
  <c r="I127" i="9"/>
  <c r="J125" i="9"/>
  <c r="I125" i="9"/>
  <c r="J123" i="9"/>
  <c r="I123" i="9"/>
  <c r="J121" i="9"/>
  <c r="I121" i="9"/>
  <c r="J119" i="9"/>
  <c r="I119" i="9"/>
  <c r="J117" i="9"/>
  <c r="I117" i="9"/>
  <c r="J113" i="9"/>
  <c r="I113" i="9"/>
  <c r="J111" i="9"/>
  <c r="I111" i="9"/>
  <c r="J109" i="9"/>
  <c r="I109" i="9"/>
  <c r="J107" i="9"/>
  <c r="I107" i="9"/>
  <c r="J105" i="9"/>
  <c r="I105" i="9"/>
  <c r="J103" i="9"/>
  <c r="I103" i="9"/>
  <c r="J99" i="9"/>
  <c r="I99" i="9"/>
  <c r="J97" i="9"/>
  <c r="I97" i="9"/>
  <c r="J95" i="9"/>
  <c r="I95" i="9"/>
  <c r="J93" i="9"/>
  <c r="I93" i="9"/>
  <c r="J91" i="9"/>
  <c r="I91" i="9"/>
  <c r="J89" i="9"/>
  <c r="I89" i="9"/>
  <c r="J85" i="9"/>
  <c r="I85" i="9"/>
  <c r="J83" i="9"/>
  <c r="I83" i="9"/>
  <c r="J81" i="9"/>
  <c r="I81" i="9"/>
  <c r="J79" i="9"/>
  <c r="I79" i="9"/>
  <c r="J77" i="9"/>
  <c r="I77" i="9"/>
  <c r="J75" i="9"/>
  <c r="I75" i="9"/>
  <c r="J71" i="9"/>
  <c r="I71" i="9"/>
  <c r="J69" i="9"/>
  <c r="I69" i="9"/>
  <c r="J67" i="9"/>
  <c r="I67" i="9"/>
  <c r="J65" i="9"/>
  <c r="I65" i="9"/>
  <c r="J63" i="9"/>
  <c r="I63" i="9"/>
  <c r="J61" i="9"/>
  <c r="I61" i="9"/>
  <c r="J57" i="9"/>
  <c r="I57" i="9"/>
  <c r="J55" i="9"/>
  <c r="I55" i="9"/>
  <c r="J53" i="9"/>
  <c r="I53" i="9"/>
  <c r="J51" i="9"/>
  <c r="I51" i="9"/>
  <c r="J49" i="9"/>
  <c r="I49" i="9"/>
  <c r="J47" i="9"/>
  <c r="I47" i="9"/>
  <c r="J43" i="9"/>
  <c r="I43" i="9"/>
  <c r="J41" i="9"/>
  <c r="I41" i="9"/>
  <c r="J39" i="9"/>
  <c r="I39" i="9"/>
  <c r="J37" i="9"/>
  <c r="I37" i="9"/>
  <c r="J35" i="9"/>
  <c r="I35" i="9"/>
  <c r="J33" i="9"/>
  <c r="I33" i="9"/>
  <c r="J29" i="9"/>
  <c r="I29" i="9"/>
  <c r="J27" i="9"/>
  <c r="I27" i="9"/>
  <c r="J25" i="9"/>
  <c r="I25" i="9"/>
  <c r="J23" i="9"/>
  <c r="I23" i="9"/>
  <c r="J21" i="9"/>
  <c r="I21" i="9"/>
  <c r="J19" i="9"/>
  <c r="I19" i="9"/>
  <c r="J15" i="9"/>
  <c r="I15" i="9"/>
  <c r="J13" i="9"/>
  <c r="I13" i="9"/>
  <c r="J11" i="9"/>
  <c r="I11" i="9"/>
  <c r="J9" i="9"/>
  <c r="I9" i="9"/>
  <c r="J7" i="9"/>
  <c r="I7" i="9"/>
  <c r="J5" i="9"/>
  <c r="I5" i="9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<sst xmlns="http://schemas.openxmlformats.org/spreadsheetml/2006/main" count="1619" uniqueCount="258">
  <si>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</si>
  <si>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</si>
  <si>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</si>
  <si>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</si>
  <si>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</si>
  <si>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</si>
  <si>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</si>
  <si>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</si>
  <si>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</si>
  <si>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</si>
  <si>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</si>
  <si>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</si>
  <si>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</si>
  <si>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</si>
  <si>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</si>
  <si>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</si>
  <si>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</si>
  <si>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</si>
  <si>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</si>
  <si>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</si>
  <si>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</si>
  <si>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</si>
  <si>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</si>
  <si>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</si>
  <si>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</si>
  <si>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</si>
  <si>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</si>
  <si>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</si>
  <si>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</si>
  <si>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</si>
  <si>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</si>
  <si>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</si>
  <si>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K417N</t>
  </si>
  <si>
    <t>22813G&gt;T</t>
  </si>
  <si>
    <t>MDS817055273</t>
  </si>
  <si>
    <t>+</t>
  </si>
  <si>
    <t>-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</si>
  <si>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</si>
  <si>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</si>
  <si>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</si>
  <si>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</si>
  <si>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</si>
  <si>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</si>
  <si>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</si>
  <si>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</si>
  <si>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</si>
  <si>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</si>
  <si>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</si>
  <si>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</si>
  <si>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</si>
  <si>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</si>
  <si>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</si>
  <si>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</si>
  <si>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</si>
  <si>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</si>
  <si>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</si>
  <si>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</si>
  <si>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</si>
  <si>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</si>
  <si>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</si>
  <si>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</si>
  <si>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</si>
  <si>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</si>
  <si>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</si>
  <si>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</si>
  <si>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</si>
  <si>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</si>
  <si>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</si>
  <si>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</si>
  <si>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</si>
  <si>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</si>
  <si>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</si>
  <si>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</si>
  <si>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</si>
  <si>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</si>
  <si>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</si>
  <si>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</si>
  <si>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</si>
  <si>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</si>
  <si>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</si>
  <si>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</si>
  <si>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</si>
  <si>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</si>
  <si>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</si>
  <si>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</si>
  <si>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</si>
  <si>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</si>
  <si>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</si>
  <si>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</si>
  <si>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</si>
  <si>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</si>
  <si>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</si>
  <si>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</si>
  <si>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</si>
  <si>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</si>
  <si>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</si>
  <si>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</si>
  <si>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</si>
  <si>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</si>
  <si>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</si>
  <si>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</si>
  <si>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</si>
  <si>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</si>
  <si>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</si>
  <si>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</si>
  <si>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</si>
  <si>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</si>
  <si>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</si>
  <si>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</si>
  <si>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</si>
  <si>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</si>
  <si>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</si>
  <si>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</si>
  <si>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</si>
  <si>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</si>
  <si>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</si>
  <si>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</si>
  <si>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</si>
  <si>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</si>
  <si>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</si>
  <si>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</si>
  <si>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</si>
  <si>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</si>
  <si>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</si>
  <si>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</si>
  <si>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</si>
  <si>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</si>
  <si>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</si>
  <si>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</si>
  <si>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</si>
  <si>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</si>
  <si>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</si>
  <si>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</si>
  <si>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</si>
  <si>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</si>
  <si>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</si>
  <si>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</si>
  <si>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</si>
  <si>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</si>
  <si>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</si>
  <si>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</si>
  <si>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</si>
  <si>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</si>
  <si>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</si>
  <si>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</si>
  <si>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</si>
  <si>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</si>
  <si>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</si>
  <si>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</si>
  <si>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</si>
  <si>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</si>
  <si>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</si>
  <si>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</si>
  <si>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</si>
  <si>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</si>
  <si>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</si>
  <si>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</si>
  <si>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</si>
  <si>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</si>
  <si>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</si>
  <si>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</si>
  <si>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</si>
  <si>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</si>
  <si>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</si>
  <si>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</si>
  <si>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</si>
  <si>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</si>
  <si>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</si>
  <si>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</si>
  <si>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</si>
  <si>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</si>
  <si>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</si>
  <si>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</si>
  <si>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</si>
  <si>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</si>
  <si>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</si>
  <si>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</si>
  <si>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</si>
  <si>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</si>
  <si>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</si>
  <si>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</si>
  <si>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</si>
  <si>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</si>
  <si>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</si>
  <si>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</si>
  <si>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</si>
  <si>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</si>
  <si>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</si>
  <si>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</si>
  <si>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</si>
  <si>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</si>
  <si>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</si>
  <si>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</si>
  <si>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</si>
  <si>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</si>
  <si>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</si>
  <si>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</si>
  <si>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</si>
  <si>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</si>
  <si>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</si>
  <si>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</si>
  <si>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</si>
  <si>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</si>
  <si>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</si>
  <si>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</si>
  <si>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(4) K417N</t>
  </si>
  <si>
    <t>(5) L452R</t>
  </si>
  <si>
    <t>H08</t>
  </si>
  <si>
    <t>H10</t>
  </si>
  <si>
    <t>Conc input (copies/µL)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</si>
  <si>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</si>
  <si>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</si>
  <si>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</si>
  <si>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</si>
  <si>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</si>
  <si>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</si>
  <si>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</si>
  <si>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Manual</t>
  </si>
  <si>
    <t>DQ</t>
  </si>
  <si>
    <t>Unknown</t>
  </si>
  <si>
    <t>One-Step RT-ddPCR Kit for Probes</t>
  </si>
  <si>
    <t>FAM</t>
  </si>
  <si>
    <t>A04</t>
  </si>
  <si>
    <t>A08</t>
  </si>
  <si>
    <t>A10</t>
  </si>
  <si>
    <t>Conc(copies/µl of input sample)</t>
  </si>
  <si>
    <t>RG Conc. (ng/ul)</t>
  </si>
  <si>
    <t>K417N(WT)</t>
  </si>
  <si>
    <t>L452R WT</t>
  </si>
  <si>
    <t>10143</t>
  </si>
  <si>
    <t>10144</t>
  </si>
  <si>
    <t>10152</t>
  </si>
  <si>
    <t>10153</t>
  </si>
  <si>
    <t>10161</t>
  </si>
  <si>
    <t>10163</t>
  </si>
  <si>
    <t>10175</t>
  </si>
  <si>
    <t>10176</t>
  </si>
  <si>
    <t>10181</t>
  </si>
  <si>
    <t>10183</t>
  </si>
  <si>
    <t>10191</t>
  </si>
  <si>
    <t>10193</t>
  </si>
  <si>
    <t>10201</t>
  </si>
  <si>
    <t>10202</t>
  </si>
  <si>
    <t>10074</t>
  </si>
  <si>
    <t>10083</t>
  </si>
  <si>
    <t>10098</t>
  </si>
  <si>
    <t>10102</t>
  </si>
  <si>
    <t>10113</t>
  </si>
  <si>
    <t>10126</t>
  </si>
  <si>
    <t>10135</t>
  </si>
  <si>
    <t>10142</t>
  </si>
  <si>
    <t>10156</t>
  </si>
  <si>
    <t>10167</t>
  </si>
  <si>
    <t>10174</t>
  </si>
  <si>
    <t>10185</t>
  </si>
  <si>
    <t>10196</t>
  </si>
  <si>
    <t>10203</t>
  </si>
  <si>
    <t>Conc input(copies/µL)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</si>
</sst>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b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9" fillId="0" borderId="0"/>
    <xf numFmtId="0" fontId="15" fillId="0" borderId="0"/>
  </cellStyleXfs>
  <cellXfs count="203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2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9" xfId="0" applyFont="1" applyBorder="1"/>
    <xf numFmtId="0" fontId="2" fillId="0" borderId="10" xfId="0" applyFont="1" applyBorder="1"/>
    <xf numFmtId="0" fontId="4" fillId="0" borderId="11" xfId="0" applyFont="1" applyBorder="1"/>
    <xf numFmtId="0" fontId="2" fillId="0" borderId="14" xfId="0" applyFont="1" applyBorder="1"/>
    <xf numFmtId="0" fontId="3" fillId="0" borderId="4" xfId="0" applyFont="1" applyBorder="1"/>
    <xf numFmtId="0" fontId="3" fillId="0" borderId="3" xfId="0" applyFont="1" applyBorder="1" applyAlignment="1"/>
    <xf numFmtId="0" fontId="0" fillId="0" borderId="13" xfId="0" applyBorder="1"/>
    <xf numFmtId="0" fontId="3" fillId="0" borderId="14" xfId="0" applyFont="1" applyBorder="1" applyAlignment="1"/>
    <xf numFmtId="0" fontId="2" fillId="0" borderId="6" xfId="0" applyFont="1" applyBorder="1"/>
    <xf numFmtId="0" fontId="2" fillId="0" borderId="8" xfId="0" applyFont="1" applyBorder="1"/>
    <xf numFmtId="0" fontId="4" fillId="2" borderId="6" xfId="0" applyFont="1" applyFill="1" applyBorder="1"/>
    <xf numFmtId="0" fontId="4" fillId="2" borderId="11" xfId="0" applyFont="1" applyFill="1" applyBorder="1"/>
    <xf numFmtId="0" fontId="4" fillId="0" borderId="12" xfId="0" applyFont="1" applyFill="1" applyBorder="1"/>
    <xf numFmtId="0" fontId="4" fillId="0" borderId="8" xfId="0" applyFont="1" applyFill="1" applyBorder="1"/>
    <xf numFmtId="0" fontId="0" fillId="0" borderId="0" xfId="0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2" fillId="4" borderId="13" xfId="0" applyFont="1" applyFill="1" applyBorder="1"/>
    <xf numFmtId="0" fontId="3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4" fillId="0" borderId="2" xfId="0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13" fillId="0" borderId="2" xfId="0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center" vertical="center"/>
    </xf>
    <xf numFmtId="0" fontId="13" fillId="0" borderId="7" xfId="0" applyFont="1" applyFill="1" applyBorder="1" applyAlignment="1">
      <alignment horizontal="center" vertical="center"/>
    </xf>
    <xf numFmtId="0" fontId="14" fillId="3" borderId="5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4" fillId="3" borderId="1" xfId="0" applyFont="1" applyFill="1" applyBorder="1" applyAlignment="1">
      <alignment horizontal="center" vertical="center"/>
    </xf>
    <xf numFmtId="0" fontId="14" fillId="3" borderId="6" xfId="0" applyFont="1" applyFill="1" applyBorder="1" applyAlignment="1">
      <alignment horizontal="center" vertical="center"/>
    </xf>
    <xf numFmtId="0" fontId="9" fillId="0" borderId="0" xfId="1"/>
    <xf numFmtId="0" fontId="2" fillId="0" borderId="13" xfId="0" applyFont="1" applyBorder="1"/>
    <xf numFmtId="0" fontId="2" fillId="0" borderId="22" xfId="0" applyFont="1" applyBorder="1"/>
    <xf numFmtId="0" fontId="6" fillId="0" borderId="14" xfId="0" applyFont="1" applyFill="1" applyBorder="1" applyAlignment="1">
      <alignment horizontal="center" vertical="center"/>
    </xf>
    <xf numFmtId="0" fontId="11" fillId="0" borderId="14" xfId="0" applyFont="1" applyBorder="1" applyAlignment="1">
      <alignment horizontal="center"/>
    </xf>
    <xf numFmtId="0" fontId="11" fillId="0" borderId="22" xfId="0" applyFont="1" applyBorder="1" applyAlignment="1">
      <alignment horizontal="center"/>
    </xf>
    <xf numFmtId="0" fontId="15" fillId="0" borderId="0" xfId="2"/>
    <xf numFmtId="0" fontId="15" fillId="0" borderId="0" xfId="2" applyAlignment="1">
      <alignment horizontal="center" vertical="center"/>
    </xf>
    <xf numFmtId="0" fontId="15" fillId="0" borderId="0" xfId="2" applyAlignment="1">
      <alignment horizontal="center"/>
    </xf>
    <xf numFmtId="2" fontId="15" fillId="0" borderId="0" xfId="2" applyNumberFormat="1" applyAlignment="1">
      <alignment horizontal="center"/>
    </xf>
    <xf numFmtId="2" fontId="15" fillId="0" borderId="0" xfId="2" applyNumberFormat="1" applyAlignment="1">
      <alignment horizontal="center" vertical="center"/>
    </xf>
    <xf numFmtId="0" fontId="2" fillId="0" borderId="2" xfId="1" applyFont="1" applyBorder="1"/>
    <xf numFmtId="0" fontId="2" fillId="0" borderId="14" xfId="1" applyFont="1" applyBorder="1"/>
    <xf numFmtId="0" fontId="2" fillId="0" borderId="22" xfId="1" applyFont="1" applyBorder="1"/>
    <xf numFmtId="0" fontId="2" fillId="0" borderId="9" xfId="1" applyFont="1" applyBorder="1"/>
    <xf numFmtId="0" fontId="4" fillId="5" borderId="2" xfId="1" applyFont="1" applyFill="1" applyBorder="1" applyAlignment="1">
      <alignment horizontal="center" vertical="center"/>
    </xf>
    <xf numFmtId="0" fontId="4" fillId="5" borderId="3" xfId="1" applyFont="1" applyFill="1" applyBorder="1" applyAlignment="1">
      <alignment horizontal="center" vertical="center"/>
    </xf>
    <xf numFmtId="0" fontId="9" fillId="6" borderId="3" xfId="1" applyFill="1" applyBorder="1" applyAlignment="1">
      <alignment horizontal="center" vertical="center"/>
    </xf>
    <xf numFmtId="0" fontId="4" fillId="6" borderId="3" xfId="1" applyFont="1" applyFill="1" applyBorder="1" applyAlignment="1">
      <alignment horizontal="center" vertical="center"/>
    </xf>
    <xf numFmtId="0" fontId="9" fillId="0" borderId="3" xfId="1" applyBorder="1"/>
    <xf numFmtId="0" fontId="9" fillId="0" borderId="4" xfId="1" applyBorder="1"/>
    <xf numFmtId="0" fontId="4" fillId="5" borderId="5" xfId="1" applyFont="1" applyFill="1" applyBorder="1" applyAlignment="1">
      <alignment horizontal="center" vertical="center"/>
    </xf>
    <xf numFmtId="49" fontId="4" fillId="5" borderId="1" xfId="1" applyNumberFormat="1" applyFont="1" applyFill="1" applyBorder="1" applyAlignment="1">
      <alignment horizontal="center" vertical="center"/>
    </xf>
    <xf numFmtId="0" fontId="9" fillId="6" borderId="1" xfId="1" applyFill="1" applyBorder="1" applyAlignment="1">
      <alignment horizontal="center" vertical="center"/>
    </xf>
    <xf numFmtId="0" fontId="9" fillId="0" borderId="1" xfId="1" applyBorder="1"/>
    <xf numFmtId="0" fontId="4" fillId="5" borderId="1" xfId="1" applyFont="1" applyFill="1" applyBorder="1" applyAlignment="1">
      <alignment horizontal="center" vertical="center"/>
    </xf>
    <xf numFmtId="0" fontId="9" fillId="0" borderId="6" xfId="1" applyBorder="1"/>
    <xf numFmtId="0" fontId="2" fillId="0" borderId="10" xfId="1" applyFont="1" applyBorder="1"/>
    <xf numFmtId="0" fontId="4" fillId="5" borderId="7" xfId="1" applyFont="1" applyFill="1" applyBorder="1" applyAlignment="1">
      <alignment horizontal="center" vertical="center"/>
    </xf>
    <xf numFmtId="0" fontId="4" fillId="5" borderId="15" xfId="1" applyFont="1" applyFill="1" applyBorder="1" applyAlignment="1">
      <alignment horizontal="center" vertical="center"/>
    </xf>
    <xf numFmtId="0" fontId="9" fillId="6" borderId="15" xfId="1" applyFill="1" applyBorder="1" applyAlignment="1">
      <alignment horizontal="center" vertical="center"/>
    </xf>
    <xf numFmtId="0" fontId="4" fillId="6" borderId="15" xfId="1" applyFont="1" applyFill="1" applyBorder="1" applyAlignment="1">
      <alignment horizontal="center" vertical="center"/>
    </xf>
    <xf numFmtId="0" fontId="9" fillId="0" borderId="15" xfId="1" applyBorder="1"/>
    <xf numFmtId="0" fontId="9" fillId="0" borderId="8" xfId="1" applyBorder="1"/>
    <xf numFmtId="0" fontId="9" fillId="0" borderId="0" xfId="1" applyAlignment="1">
      <alignment horizontal="center" vertical="center"/>
    </xf>
    <xf numFmtId="0" fontId="2" fillId="0" borderId="0" xfId="1" applyFont="1"/>
    <xf numFmtId="0" fontId="2" fillId="0" borderId="14" xfId="1" applyFont="1" applyBorder="1" applyAlignment="1">
      <alignment horizontal="center" vertical="center"/>
    </xf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3" fillId="5" borderId="19" xfId="1" applyFont="1" applyFill="1" applyBorder="1" applyAlignment="1">
      <alignment horizontal="center" vertical="center"/>
    </xf>
    <xf numFmtId="0" fontId="9" fillId="6" borderId="2" xfId="1" applyFill="1" applyBorder="1" applyAlignment="1">
      <alignment horizontal="center" vertical="center"/>
    </xf>
    <xf numFmtId="0" fontId="9" fillId="6" borderId="4" xfId="1" applyFill="1" applyBorder="1" applyAlignment="1">
      <alignment horizontal="center" vertical="center"/>
    </xf>
    <xf numFmtId="0" fontId="4" fillId="5" borderId="20" xfId="1" applyFont="1" applyFill="1" applyBorder="1" applyAlignment="1">
      <alignment horizontal="center" vertical="center"/>
    </xf>
    <xf numFmtId="0" fontId="9" fillId="6" borderId="5" xfId="1" applyFill="1" applyBorder="1" applyAlignment="1">
      <alignment horizontal="center" vertical="center"/>
    </xf>
    <xf numFmtId="0" fontId="4" fillId="6" borderId="1" xfId="1" applyFont="1" applyFill="1" applyBorder="1" applyAlignment="1">
      <alignment horizontal="center" vertical="center"/>
    </xf>
    <xf numFmtId="0" fontId="4" fillId="6" borderId="6" xfId="1" applyFont="1" applyFill="1" applyBorder="1" applyAlignment="1">
      <alignment horizontal="center" vertical="center"/>
    </xf>
    <xf numFmtId="0" fontId="4" fillId="6" borderId="5" xfId="1" applyFont="1" applyFill="1" applyBorder="1" applyAlignment="1">
      <alignment horizontal="center" vertical="center"/>
    </xf>
    <xf numFmtId="0" fontId="9" fillId="6" borderId="6" xfId="1" applyFill="1" applyBorder="1" applyAlignment="1">
      <alignment horizontal="center" vertical="center"/>
    </xf>
    <xf numFmtId="0" fontId="4" fillId="5" borderId="21" xfId="1" applyFont="1" applyFill="1" applyBorder="1" applyAlignment="1">
      <alignment horizontal="center" vertical="center"/>
    </xf>
    <xf numFmtId="0" fontId="9" fillId="6" borderId="7" xfId="1" applyFill="1" applyBorder="1" applyAlignment="1">
      <alignment horizontal="center" vertical="center"/>
    </xf>
    <xf numFmtId="0" fontId="4" fillId="6" borderId="8" xfId="1" applyFont="1" applyFill="1" applyBorder="1" applyAlignment="1">
      <alignment horizontal="center" vertical="center"/>
    </xf>
    <xf numFmtId="0" fontId="4" fillId="6" borderId="7" xfId="1" applyFont="1" applyFill="1" applyBorder="1" applyAlignment="1">
      <alignment horizontal="center" vertical="center"/>
    </xf>
    <xf numFmtId="0" fontId="9" fillId="0" borderId="13" xfId="1" applyBorder="1"/>
    <xf numFmtId="0" fontId="3" fillId="0" borderId="14" xfId="1" applyFont="1" applyBorder="1"/>
    <xf numFmtId="0" fontId="3" fillId="0" borderId="3" xfId="1" applyFont="1" applyBorder="1"/>
    <xf numFmtId="0" fontId="3" fillId="0" borderId="4" xfId="1" applyFont="1" applyBorder="1"/>
    <xf numFmtId="0" fontId="3" fillId="0" borderId="0" xfId="1" applyFont="1"/>
    <xf numFmtId="0" fontId="2" fillId="0" borderId="4" xfId="1" applyFont="1" applyBorder="1"/>
    <xf numFmtId="0" fontId="4" fillId="0" borderId="11" xfId="1" applyFont="1" applyBorder="1"/>
    <xf numFmtId="0" fontId="4" fillId="2" borderId="6" xfId="1" applyFont="1" applyFill="1" applyBorder="1"/>
    <xf numFmtId="0" fontId="4" fillId="0" borderId="0" xfId="1" applyFont="1"/>
    <xf numFmtId="0" fontId="2" fillId="0" borderId="5" xfId="1" applyFont="1" applyBorder="1"/>
    <xf numFmtId="0" fontId="2" fillId="0" borderId="6" xfId="1" applyFont="1" applyBorder="1"/>
    <xf numFmtId="0" fontId="4" fillId="2" borderId="11" xfId="1" applyFont="1" applyFill="1" applyBorder="1"/>
    <xf numFmtId="0" fontId="2" fillId="0" borderId="7" xfId="1" applyFont="1" applyBorder="1"/>
    <xf numFmtId="0" fontId="2" fillId="0" borderId="8" xfId="1" applyFont="1" applyBorder="1"/>
    <xf numFmtId="0" fontId="4" fillId="0" borderId="12" xfId="1" applyFont="1" applyBorder="1"/>
    <xf numFmtId="0" fontId="4" fillId="0" borderId="8" xfId="1" applyFont="1" applyBorder="1"/>
    <xf numFmtId="0" fontId="10" fillId="0" borderId="0" xfId="0" applyFont="1"/>
    <xf numFmtId="0" fontId="17" fillId="7" borderId="1" xfId="2" applyFont="1" applyFill="1" applyBorder="1" applyAlignment="1">
      <alignment horizontal="center" vertical="center"/>
    </xf>
    <xf numFmtId="2" fontId="18" fillId="7" borderId="1" xfId="2" applyNumberFormat="1" applyFont="1" applyFill="1" applyBorder="1" applyAlignment="1">
      <alignment horizontal="center" vertical="center" wrapText="1"/>
    </xf>
    <xf numFmtId="2" fontId="17" fillId="7" borderId="1" xfId="2" applyNumberFormat="1" applyFont="1" applyFill="1" applyBorder="1" applyAlignment="1">
      <alignment horizontal="center" vertical="center" wrapText="1"/>
    </xf>
    <xf numFmtId="0" fontId="18" fillId="0" borderId="1" xfId="2" applyFont="1" applyBorder="1" applyAlignment="1">
      <alignment horizontal="center"/>
    </xf>
    <xf numFmtId="2" fontId="18" fillId="0" borderId="1" xfId="2" applyNumberFormat="1" applyFont="1" applyBorder="1" applyAlignment="1">
      <alignment horizontal="center"/>
    </xf>
    <xf numFmtId="0" fontId="0" fillId="8" borderId="1" xfId="0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14" fillId="8" borderId="5" xfId="0" applyFont="1" applyFill="1" applyBorder="1" applyAlignment="1">
      <alignment horizontal="center" vertical="center"/>
    </xf>
    <xf numFmtId="0" fontId="0" fillId="8" borderId="6" xfId="0" applyFill="1" applyBorder="1"/>
    <xf numFmtId="0" fontId="3" fillId="5" borderId="17" xfId="1" applyFont="1" applyFill="1" applyBorder="1" applyAlignment="1">
      <alignment horizontal="center" vertical="center"/>
    </xf>
    <xf numFmtId="0" fontId="9" fillId="6" borderId="17" xfId="1" applyFill="1" applyBorder="1" applyAlignment="1">
      <alignment horizontal="center" vertical="center"/>
    </xf>
    <xf numFmtId="0" fontId="9" fillId="0" borderId="17" xfId="1" applyBorder="1"/>
    <xf numFmtId="0" fontId="9" fillId="6" borderId="0" xfId="1" applyFont="1" applyFill="1"/>
    <xf numFmtId="0" fontId="9" fillId="5" borderId="0" xfId="1" applyFont="1" applyFill="1"/>
    <xf numFmtId="0" fontId="15" fillId="0" borderId="1" xfId="2" applyBorder="1" applyAlignment="1">
      <alignment horizontal="center" vertical="center"/>
    </xf>
    <xf numFmtId="0" fontId="17" fillId="7" borderId="11" xfId="2" applyFont="1" applyFill="1" applyBorder="1" applyAlignment="1">
      <alignment horizontal="center" vertical="center"/>
    </xf>
    <xf numFmtId="0" fontId="6" fillId="8" borderId="14" xfId="0" applyFont="1" applyFill="1" applyBorder="1" applyAlignment="1">
      <alignment horizontal="center" vertical="center"/>
    </xf>
    <xf numFmtId="0" fontId="7" fillId="8" borderId="3" xfId="0" applyFont="1" applyFill="1" applyBorder="1" applyAlignment="1">
      <alignment horizontal="center"/>
    </xf>
    <xf numFmtId="0" fontId="8" fillId="8" borderId="1" xfId="0" applyFont="1" applyFill="1" applyBorder="1" applyAlignment="1">
      <alignment horizontal="center"/>
    </xf>
    <xf numFmtId="0" fontId="7" fillId="8" borderId="1" xfId="0" applyFont="1" applyFill="1" applyBorder="1" applyAlignment="1">
      <alignment horizontal="center"/>
    </xf>
    <xf numFmtId="0" fontId="7" fillId="8" borderId="15" xfId="0" applyFont="1" applyFill="1" applyBorder="1" applyAlignment="1">
      <alignment horizontal="center"/>
    </xf>
    <xf numFmtId="0" fontId="6" fillId="11" borderId="14" xfId="0" applyFont="1" applyFill="1" applyBorder="1" applyAlignment="1">
      <alignment horizontal="center" vertical="center"/>
    </xf>
    <xf numFmtId="0" fontId="7" fillId="11" borderId="3" xfId="0" applyFont="1" applyFill="1" applyBorder="1" applyAlignment="1">
      <alignment horizontal="center"/>
    </xf>
    <xf numFmtId="0" fontId="8" fillId="11" borderId="1" xfId="0" applyFont="1" applyFill="1" applyBorder="1" applyAlignment="1">
      <alignment horizontal="center"/>
    </xf>
    <xf numFmtId="0" fontId="7" fillId="11" borderId="1" xfId="0" applyFont="1" applyFill="1" applyBorder="1" applyAlignment="1">
      <alignment horizontal="center"/>
    </xf>
    <xf numFmtId="0" fontId="7" fillId="11" borderId="15" xfId="0" applyFont="1" applyFill="1" applyBorder="1" applyAlignment="1">
      <alignment horizontal="center"/>
    </xf>
    <xf numFmtId="0" fontId="14" fillId="10" borderId="5" xfId="0" applyFont="1" applyFill="1" applyBorder="1" applyAlignment="1">
      <alignment horizontal="center" vertical="center"/>
    </xf>
    <xf numFmtId="0" fontId="14" fillId="10" borderId="1" xfId="0" applyFont="1" applyFill="1" applyBorder="1" applyAlignment="1">
      <alignment horizontal="center" vertical="center"/>
    </xf>
    <xf numFmtId="0" fontId="14" fillId="10" borderId="6" xfId="0" applyFont="1" applyFill="1" applyBorder="1" applyAlignment="1">
      <alignment horizontal="center" vertical="center"/>
    </xf>
    <xf numFmtId="0" fontId="14" fillId="12" borderId="5" xfId="0" applyFont="1" applyFill="1" applyBorder="1" applyAlignment="1">
      <alignment horizontal="center" vertical="center"/>
    </xf>
    <xf numFmtId="0" fontId="14" fillId="12" borderId="1" xfId="0" applyFont="1" applyFill="1" applyBorder="1" applyAlignment="1">
      <alignment horizontal="center" vertical="center"/>
    </xf>
    <xf numFmtId="0" fontId="14" fillId="12" borderId="6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/>
    </xf>
    <xf numFmtId="0" fontId="11" fillId="0" borderId="8" xfId="0" applyFont="1" applyFill="1" applyBorder="1" applyAlignment="1">
      <alignment horizontal="center"/>
    </xf>
    <xf numFmtId="0" fontId="7" fillId="8" borderId="19" xfId="0" applyFont="1" applyFill="1" applyBorder="1" applyAlignment="1">
      <alignment horizontal="center"/>
    </xf>
    <xf numFmtId="0" fontId="7" fillId="8" borderId="20" xfId="0" applyFont="1" applyFill="1" applyBorder="1" applyAlignment="1">
      <alignment horizontal="center"/>
    </xf>
    <xf numFmtId="0" fontId="7" fillId="8" borderId="21" xfId="0" applyFont="1" applyFill="1" applyBorder="1" applyAlignment="1">
      <alignment horizontal="center"/>
    </xf>
    <xf numFmtId="0" fontId="11" fillId="9" borderId="5" xfId="0" applyFont="1" applyFill="1" applyBorder="1" applyAlignment="1">
      <alignment horizontal="center"/>
    </xf>
    <xf numFmtId="0" fontId="12" fillId="9" borderId="6" xfId="0" applyFont="1" applyFill="1" applyBorder="1" applyAlignment="1">
      <alignment horizontal="center" vertical="center"/>
    </xf>
    <xf numFmtId="0" fontId="14" fillId="8" borderId="6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0" fontId="14" fillId="0" borderId="3" xfId="0" applyFont="1" applyFill="1" applyBorder="1" applyAlignment="1">
      <alignment horizontal="center"/>
    </xf>
    <xf numFmtId="0" fontId="7" fillId="0" borderId="3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11" fillId="0" borderId="15" xfId="0" applyFont="1" applyFill="1" applyBorder="1" applyAlignment="1">
      <alignment horizontal="center"/>
    </xf>
    <xf numFmtId="0" fontId="7" fillId="0" borderId="15" xfId="0" applyFont="1" applyFill="1" applyBorder="1" applyAlignment="1">
      <alignment horizontal="center" vertical="center"/>
    </xf>
    <xf numFmtId="0" fontId="11" fillId="0" borderId="2" xfId="0" applyFont="1" applyFill="1" applyBorder="1" applyAlignment="1">
      <alignment horizontal="center"/>
    </xf>
    <xf numFmtId="0" fontId="11" fillId="0" borderId="4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0" fontId="3" fillId="0" borderId="0" xfId="0" applyFont="1" applyFill="1" applyBorder="1" applyAlignment="1"/>
    <xf numFmtId="0" fontId="3" fillId="0" borderId="0" xfId="0" applyFont="1" applyFill="1" applyBorder="1"/>
    <xf numFmtId="0" fontId="2" fillId="0" borderId="0" xfId="0" applyFont="1" applyFill="1" applyBorder="1"/>
    <xf numFmtId="0" fontId="4" fillId="0" borderId="0" xfId="0" applyFont="1" applyFill="1" applyBorder="1"/>
    <xf numFmtId="2" fontId="18" fillId="7" borderId="23" xfId="2" applyNumberFormat="1" applyFont="1" applyFill="1" applyBorder="1" applyAlignment="1">
      <alignment horizontal="center" vertical="center"/>
    </xf>
    <xf numFmtId="2" fontId="19" fillId="7" borderId="23" xfId="2" applyNumberFormat="1" applyFont="1" applyFill="1" applyBorder="1" applyAlignment="1">
      <alignment horizontal="center"/>
    </xf>
    <xf numFmtId="2" fontId="18" fillId="7" borderId="1" xfId="2" applyNumberFormat="1" applyFont="1" applyFill="1" applyBorder="1" applyAlignment="1">
      <alignment horizontal="center"/>
    </xf>
    <xf numFmtId="0" fontId="10" fillId="0" borderId="0" xfId="1" applyFont="1" applyFill="1"/>
    <xf numFmtId="0" fontId="10" fillId="0" borderId="0" xfId="1" applyFont="1"/>
    <xf numFmtId="0" fontId="0" fillId="0" borderId="0" xfId="0" applyAlignment="1">
      <alignment horizontal="left"/>
    </xf>
    <xf numFmtId="0" fontId="9" fillId="0" borderId="0" xfId="1" applyAlignment="1">
      <alignment horizontal="left"/>
    </xf>
    <xf numFmtId="0" fontId="20" fillId="7" borderId="23" xfId="2" applyFont="1" applyFill="1" applyBorder="1" applyAlignment="1">
      <alignment horizontal="center" vertical="center"/>
    </xf>
    <xf numFmtId="2" fontId="20" fillId="7" borderId="23" xfId="2" applyNumberFormat="1" applyFont="1" applyFill="1" applyBorder="1" applyAlignment="1">
      <alignment horizontal="center" vertical="center"/>
    </xf>
    <xf numFmtId="0" fontId="20" fillId="7" borderId="1" xfId="2" applyFont="1" applyFill="1" applyBorder="1" applyAlignment="1">
      <alignment horizontal="center"/>
    </xf>
    <xf numFmtId="0" fontId="15" fillId="6" borderId="23" xfId="2" applyFill="1" applyBorder="1" applyAlignment="1">
      <alignment horizontal="center" vertical="center"/>
    </xf>
    <xf numFmtId="2" fontId="15" fillId="6" borderId="23" xfId="2" applyNumberFormat="1" applyFill="1" applyBorder="1" applyAlignment="1">
      <alignment horizontal="center" vertical="center"/>
    </xf>
    <xf numFmtId="0" fontId="15" fillId="5" borderId="23" xfId="2" applyFill="1" applyBorder="1" applyAlignment="1">
      <alignment horizontal="center" vertical="center"/>
    </xf>
    <xf numFmtId="2" fontId="18" fillId="5" borderId="23" xfId="2" applyNumberFormat="1" applyFont="1" applyFill="1" applyBorder="1" applyAlignment="1">
      <alignment horizontal="center" vertical="center"/>
    </xf>
    <xf numFmtId="2" fontId="15" fillId="5" borderId="23" xfId="2" applyNumberFormat="1" applyFill="1" applyBorder="1" applyAlignment="1">
      <alignment horizontal="center" vertical="center"/>
    </xf>
    <xf numFmtId="1" fontId="0" fillId="0" borderId="0" xfId="0" applyNumberFormat="1" applyAlignment="1">
      <alignment horizontal="left"/>
    </xf>
    <xf numFmtId="0" fontId="0" fillId="0" borderId="0" xfId="0" applyFill="1" applyBorder="1"/>
    <xf numFmtId="0" fontId="18" fillId="0" borderId="17" xfId="2" applyFont="1" applyBorder="1" applyAlignment="1">
      <alignment horizontal="center" vertical="center"/>
    </xf>
    <xf numFmtId="0" fontId="18" fillId="0" borderId="18" xfId="2" applyFont="1" applyBorder="1" applyAlignment="1">
      <alignment horizontal="center" vertical="center"/>
    </xf>
    <xf numFmtId="0" fontId="18" fillId="0" borderId="16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2" fontId="18" fillId="7" borderId="1" xfId="2" applyNumberFormat="1" applyFont="1" applyFill="1" applyBorder="1" applyAlignment="1">
      <alignment horizontal="center" vertical="center"/>
    </xf>
    <xf numFmtId="0" fontId="18" fillId="7" borderId="1" xfId="2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2" fontId="18" fillId="0" borderId="1" xfId="2" applyNumberFormat="1" applyFont="1" applyBorder="1" applyAlignment="1">
      <alignment horizontal="center" vertical="center"/>
    </xf>
    <xf numFmtId="2" fontId="15" fillId="13" borderId="25" xfId="2" applyNumberFormat="1" applyFill="1" applyBorder="1" applyAlignment="1">
      <alignment horizontal="center" vertical="center" shrinkToFit="1"/>
    </xf>
    <xf numFmtId="2" fontId="15" fillId="13" borderId="26" xfId="2" applyNumberFormat="1" applyFill="1" applyBorder="1" applyAlignment="1">
      <alignment horizontal="center" vertical="center" shrinkToFit="1"/>
    </xf>
    <xf numFmtId="2" fontId="15" fillId="13" borderId="25" xfId="2" applyNumberFormat="1" applyFill="1" applyBorder="1" applyAlignment="1">
      <alignment horizontal="center" vertical="center"/>
    </xf>
    <xf numFmtId="2" fontId="15" fillId="13" borderId="26" xfId="2" applyNumberFormat="1" applyFill="1" applyBorder="1" applyAlignment="1">
      <alignment horizontal="center" vertical="center"/>
    </xf>
    <xf numFmtId="0" fontId="16" fillId="0" borderId="0" xfId="1" applyFont="1" applyAlignment="1">
      <alignment horizontal="center" wrapText="1"/>
    </xf>
    <xf numFmtId="0" fontId="16" fillId="0" borderId="0" xfId="1" applyFont="1" applyAlignment="1">
      <alignment horizontal="center"/>
    </xf>
    <xf numFmtId="0" fontId="9" fillId="0" borderId="24" xfId="1" applyBorder="1" applyAlignment="1">
      <alignment horizontal="center"/>
    </xf>
    <xf numFmtId="0" fontId="3" fillId="0" borderId="0" xfId="1" applyFont="1" applyAlignment="1">
      <alignment horizontal="center"/>
    </xf>
    <xf numFmtId="0" fontId="15" fillId="0" borderId="0" xfId="2" applyAlignment="1"/>
    <xf numFmtId="0" fontId="15" fillId="0" borderId="0" xfId="2" applyFill="1" applyAlignment="1"/>
    <xf numFmtId="0" fontId="1" fillId="0" borderId="1" xfId="2" applyFont="1" applyFill="1" applyBorder="1" applyAlignment="1"/>
    <xf numFmtId="0" fontId="1" fillId="0" borderId="1" xfId="2" applyFont="1" applyFill="1" applyBorder="1" applyAlignment="1">
      <alignment horizontal="center"/>
    </xf>
    <xf numFmtId="0" fontId="1" fillId="0" borderId="1" xfId="2" applyFont="1" applyFill="1" applyBorder="1" applyAlignment="1">
      <alignment horizontal="center" vertical="center"/>
    </xf>
    <xf numFmtId="14" fontId="1" fillId="0" borderId="1" xfId="2" applyNumberFormat="1" applyFont="1" applyFill="1" applyBorder="1" applyAlignment="1"/>
    <xf numFmtId="2" fontId="1" fillId="0" borderId="1" xfId="2" applyNumberFormat="1" applyFont="1" applyFill="1" applyBorder="1" applyAlignment="1">
      <alignment horizontal="center" vertic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tiff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431800</xdr:colOff>
      <xdr:row>35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9621E25-F6C2-C641-83BC-66201C2F0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0337800" cy="709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11</xdr:col>
      <xdr:colOff>774700</xdr:colOff>
      <xdr:row>52</xdr:row>
      <xdr:rowOff>25400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81C3B3D-396B-5F47-83BD-4D4E7637B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5184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15</xdr:col>
      <xdr:colOff>812800</xdr:colOff>
      <xdr:row>88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CBF31B1-E88A-864E-AFB1-62E9524DF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0769600"/>
          <a:ext cx="12369800" cy="7264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15</xdr:col>
      <xdr:colOff>774700</xdr:colOff>
      <xdr:row>126</xdr:row>
      <xdr:rowOff>63500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444A0C-C725-6147-85FC-26053A1C4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8288000"/>
          <a:ext cx="12331700" cy="7378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16</xdr:col>
      <xdr:colOff>88900</xdr:colOff>
      <xdr:row>147</xdr:row>
      <xdr:rowOff>76200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7E6BDBF-AA72-A34F-B1FB-4EBF0827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5806400"/>
          <a:ext cx="12471400" cy="4140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B2:J212"/>
  <sheetViews>
    <sheetView showGridLines="0" zoomScale="90" workbookViewId="0">
      <selection activeCell="K182" sqref="K182"/>
    </sheetView>
  </sheetViews>
  <sheetFormatPr defaultColWidth="10.83203125" defaultRowHeight="14.5"/>
  <cols>
    <col min="1" max="1" width="10.83203125" style="44"/>
    <col min="2" max="2" width="10.83203125" style="45"/>
    <col min="3" max="3" width="27.83203125" style="45" customWidth="1"/>
    <col min="4" max="4" width="20.6640625" style="46" bestFit="1" customWidth="1"/>
    <col min="5" max="5" width="21.33203125" style="46" bestFit="1" customWidth="1"/>
    <col min="6" max="6" width="21.5" style="47" customWidth="1"/>
    <col min="7" max="7" width="25" style="47" customWidth="1"/>
    <col min="8" max="8" width="27.5" style="47" customWidth="1"/>
    <col min="9" max="9" width="20.1640625" style="48" customWidth="1"/>
    <col min="10" max="10" width="16" style="48" customWidth="1"/>
    <col min="11" max="16384" width="10.83203125" style="44"/>
  </cols>
  <sheetData>
    <row r="2" spans="2:10" ht="30" customHeight="1">
      <c r="B2" s="107" t="s">
        <v>37</v>
      </c>
      <c r="C2" s="122" t="s">
        <v>38</v>
      </c>
      <c r="D2" s="107" t="s">
        <v>150</v>
      </c>
      <c r="E2" s="107" t="s">
        <v>151</v>
      </c>
      <c r="F2" s="108" t="s">
        <v>152</v>
      </c>
      <c r="G2" s="108" t="s">
        <v>153</v>
      </c>
      <c r="H2" s="108" t="s">
        <v>154</v>
      </c>
      <c r="I2" s="109" t="s">
        <v>155</v>
      </c>
      <c r="J2" s="109" t="s">
        <v>156</v>
      </c>
    </row>
    <row r="3" spans="2:10">
      <c r="B3" s="149" t="s">
        <v>112</v>
      </c>
      <c r="C3" s="180">
        <v>10074</v>
      </c>
      <c r="D3" s="183"/>
      <c r="E3" s="110" t="s">
        <v>113</v>
      </c>
      <c r="F3" s="111">
        <v>51.782092285156203</v>
      </c>
      <c r="G3" s="111">
        <v>59.0558052062988</v>
      </c>
      <c r="H3" s="111">
        <v>44.519603729247997</v>
      </c>
      <c r="I3" s="184"/>
      <c r="J3" s="184"/>
    </row>
    <row r="4" spans="2:10">
      <c r="B4" s="149" t="s">
        <v>94</v>
      </c>
      <c r="C4" s="181"/>
      <c r="D4" s="183"/>
      <c r="E4" s="110" t="s">
        <v>95</v>
      </c>
      <c r="F4" s="111">
        <v>0</v>
      </c>
      <c r="G4" s="111">
        <v>0</v>
      </c>
      <c r="H4" s="111">
        <v>0</v>
      </c>
      <c r="I4" s="184"/>
      <c r="J4" s="184"/>
    </row>
    <row r="5" spans="2:10" hidden="1">
      <c r="B5" s="149"/>
      <c r="C5" s="181"/>
      <c r="D5" s="185" t="s">
        <v>157</v>
      </c>
      <c r="E5" s="150" t="s">
        <v>158</v>
      </c>
      <c r="F5" s="163"/>
      <c r="G5" s="164"/>
      <c r="H5" s="164"/>
      <c r="I5" s="184">
        <f>SUM(F5:F6)</f>
        <v>0</v>
      </c>
      <c r="J5" s="184" t="e">
        <f>F5/(F5+F6)</f>
        <v>#DIV/0!</v>
      </c>
    </row>
    <row r="6" spans="2:10" hidden="1">
      <c r="B6" s="149"/>
      <c r="C6" s="181"/>
      <c r="D6" s="185"/>
      <c r="E6" s="150" t="s">
        <v>159</v>
      </c>
      <c r="F6" s="163"/>
      <c r="G6" s="164"/>
      <c r="H6" s="164"/>
      <c r="I6" s="184"/>
      <c r="J6" s="184"/>
    </row>
    <row r="7" spans="2:10" hidden="1">
      <c r="B7" s="149"/>
      <c r="C7" s="181"/>
      <c r="D7" s="185" t="s">
        <v>25</v>
      </c>
      <c r="E7" s="150" t="s">
        <v>160</v>
      </c>
      <c r="F7" s="163"/>
      <c r="G7" s="164"/>
      <c r="H7" s="164"/>
      <c r="I7" s="184">
        <f>SUM(F7:F8)</f>
        <v>0</v>
      </c>
      <c r="J7" s="184" t="e">
        <f>F7/(F7+F8)</f>
        <v>#DIV/0!</v>
      </c>
    </row>
    <row r="8" spans="2:10" hidden="1">
      <c r="B8" s="149"/>
      <c r="C8" s="181"/>
      <c r="D8" s="185"/>
      <c r="E8" s="150" t="s">
        <v>161</v>
      </c>
      <c r="F8" s="163"/>
      <c r="G8" s="164"/>
      <c r="H8" s="164"/>
      <c r="I8" s="184"/>
      <c r="J8" s="184"/>
    </row>
    <row r="9" spans="2:10" hidden="1">
      <c r="B9" s="149"/>
      <c r="C9" s="181"/>
      <c r="D9" s="185" t="s">
        <v>162</v>
      </c>
      <c r="E9" s="150" t="s">
        <v>163</v>
      </c>
      <c r="F9" s="163"/>
      <c r="G9" s="163"/>
      <c r="H9" s="163"/>
      <c r="I9" s="184">
        <f>SUM(F9:F10)</f>
        <v>0</v>
      </c>
      <c r="J9" s="184" t="e">
        <f>F9/(F9+F10)</f>
        <v>#DIV/0!</v>
      </c>
    </row>
    <row r="10" spans="2:10" hidden="1">
      <c r="B10" s="149"/>
      <c r="C10" s="181"/>
      <c r="D10" s="185"/>
      <c r="E10" s="150" t="s">
        <v>164</v>
      </c>
      <c r="F10" s="163"/>
      <c r="G10" s="163"/>
      <c r="H10" s="163"/>
      <c r="I10" s="184"/>
      <c r="J10" s="184"/>
    </row>
    <row r="11" spans="2:10" hidden="1">
      <c r="B11" s="149"/>
      <c r="C11" s="181"/>
      <c r="D11" s="185" t="s">
        <v>28</v>
      </c>
      <c r="E11" s="150" t="s">
        <v>165</v>
      </c>
      <c r="F11" s="165"/>
      <c r="G11" s="165"/>
      <c r="H11" s="165"/>
      <c r="I11" s="184">
        <f>SUM(F11:F12)</f>
        <v>0</v>
      </c>
      <c r="J11" s="184" t="e">
        <f>F11/(F11+F12)</f>
        <v>#DIV/0!</v>
      </c>
    </row>
    <row r="12" spans="2:10" hidden="1">
      <c r="B12" s="149"/>
      <c r="C12" s="181"/>
      <c r="D12" s="185"/>
      <c r="E12" s="150" t="s">
        <v>166</v>
      </c>
      <c r="F12" s="165"/>
      <c r="G12" s="165"/>
      <c r="H12" s="165"/>
      <c r="I12" s="184"/>
      <c r="J12" s="184"/>
    </row>
    <row r="13" spans="2:10">
      <c r="B13" s="121" t="s">
        <v>128</v>
      </c>
      <c r="C13" s="181"/>
      <c r="D13" s="186" t="s">
        <v>32</v>
      </c>
      <c r="E13" s="110" t="s">
        <v>198</v>
      </c>
      <c r="F13" s="111">
        <v>0</v>
      </c>
      <c r="G13" s="111">
        <v>0.74836498498916804</v>
      </c>
      <c r="H13" s="111">
        <v>0</v>
      </c>
      <c r="I13" s="187">
        <f>SUM(F13:F14)</f>
        <v>48.201507568359396</v>
      </c>
      <c r="J13" s="187">
        <f>F13/(F13+F14)</f>
        <v>0</v>
      </c>
    </row>
    <row r="14" spans="2:10">
      <c r="B14" s="149" t="s">
        <v>128</v>
      </c>
      <c r="C14" s="181"/>
      <c r="D14" s="186"/>
      <c r="E14" s="110" t="s">
        <v>199</v>
      </c>
      <c r="F14" s="111">
        <v>48.201507568359396</v>
      </c>
      <c r="G14" s="111">
        <v>55.024627685546797</v>
      </c>
      <c r="H14" s="111">
        <v>41.388271331787202</v>
      </c>
      <c r="I14" s="187"/>
      <c r="J14" s="187"/>
    </row>
    <row r="15" spans="2:10">
      <c r="B15" s="149" t="s">
        <v>142</v>
      </c>
      <c r="C15" s="181"/>
      <c r="D15" s="180" t="s">
        <v>200</v>
      </c>
      <c r="E15" s="110" t="s">
        <v>203</v>
      </c>
      <c r="F15" s="111">
        <v>16.622283935546882</v>
      </c>
      <c r="G15" s="111">
        <v>21.382610321044918</v>
      </c>
      <c r="H15" s="111">
        <v>12.62936115264892</v>
      </c>
      <c r="I15" s="187">
        <f>SUM(F15:F16)</f>
        <v>16.918596124649053</v>
      </c>
      <c r="J15" s="187">
        <f>F15/(F15+F16)</f>
        <v>0.98248600611309189</v>
      </c>
    </row>
    <row r="16" spans="2:10">
      <c r="B16" s="149" t="s">
        <v>142</v>
      </c>
      <c r="C16" s="182"/>
      <c r="D16" s="182"/>
      <c r="E16" s="110" t="s">
        <v>204</v>
      </c>
      <c r="F16" s="111">
        <v>0.296312189102172</v>
      </c>
      <c r="G16" s="111">
        <v>1.415355443954468</v>
      </c>
      <c r="H16" s="111">
        <v>1.24447364360094E-2</v>
      </c>
      <c r="I16" s="187"/>
      <c r="J16" s="187"/>
    </row>
    <row r="17" spans="2:10">
      <c r="B17" s="149" t="s">
        <v>114</v>
      </c>
      <c r="C17" s="180">
        <v>10083</v>
      </c>
      <c r="D17" s="183"/>
      <c r="E17" s="110" t="s">
        <v>113</v>
      </c>
      <c r="F17" s="111">
        <v>58.938977050781205</v>
      </c>
      <c r="G17" s="111">
        <v>66.879699707031193</v>
      </c>
      <c r="H17" s="111">
        <v>51.01163482666</v>
      </c>
      <c r="I17" s="184"/>
      <c r="J17" s="184"/>
    </row>
    <row r="18" spans="2:10">
      <c r="B18" s="149" t="s">
        <v>96</v>
      </c>
      <c r="C18" s="181"/>
      <c r="D18" s="183"/>
      <c r="E18" s="110" t="s">
        <v>95</v>
      </c>
      <c r="F18" s="111">
        <v>0</v>
      </c>
      <c r="G18" s="111">
        <v>0</v>
      </c>
      <c r="H18" s="111">
        <v>0</v>
      </c>
      <c r="I18" s="184"/>
      <c r="J18" s="184"/>
    </row>
    <row r="19" spans="2:10" hidden="1">
      <c r="B19" s="149"/>
      <c r="C19" s="181"/>
      <c r="D19" s="185" t="s">
        <v>157</v>
      </c>
      <c r="E19" s="150" t="s">
        <v>158</v>
      </c>
      <c r="F19" s="163"/>
      <c r="G19" s="164"/>
      <c r="H19" s="164"/>
      <c r="I19" s="184">
        <f>SUM(F19:F20)</f>
        <v>0</v>
      </c>
      <c r="J19" s="184" t="e">
        <f>F19/(F19+F20)</f>
        <v>#DIV/0!</v>
      </c>
    </row>
    <row r="20" spans="2:10" hidden="1">
      <c r="B20" s="149"/>
      <c r="C20" s="181"/>
      <c r="D20" s="185"/>
      <c r="E20" s="150" t="s">
        <v>159</v>
      </c>
      <c r="F20" s="163"/>
      <c r="G20" s="164"/>
      <c r="H20" s="164"/>
      <c r="I20" s="184"/>
      <c r="J20" s="184"/>
    </row>
    <row r="21" spans="2:10" hidden="1">
      <c r="B21" s="149"/>
      <c r="C21" s="181"/>
      <c r="D21" s="185" t="s">
        <v>25</v>
      </c>
      <c r="E21" s="150" t="s">
        <v>160</v>
      </c>
      <c r="F21" s="163"/>
      <c r="G21" s="164"/>
      <c r="H21" s="164"/>
      <c r="I21" s="184">
        <f>SUM(F21:F22)</f>
        <v>0</v>
      </c>
      <c r="J21" s="184" t="e">
        <f>F21/(F21+F22)</f>
        <v>#DIV/0!</v>
      </c>
    </row>
    <row r="22" spans="2:10" hidden="1">
      <c r="B22" s="149"/>
      <c r="C22" s="181"/>
      <c r="D22" s="185"/>
      <c r="E22" s="150" t="s">
        <v>161</v>
      </c>
      <c r="F22" s="163"/>
      <c r="G22" s="164"/>
      <c r="H22" s="164"/>
      <c r="I22" s="184"/>
      <c r="J22" s="184"/>
    </row>
    <row r="23" spans="2:10" hidden="1">
      <c r="B23" s="149"/>
      <c r="C23" s="181"/>
      <c r="D23" s="185" t="s">
        <v>162</v>
      </c>
      <c r="E23" s="150" t="s">
        <v>163</v>
      </c>
      <c r="F23" s="163"/>
      <c r="G23" s="163"/>
      <c r="H23" s="163"/>
      <c r="I23" s="184">
        <f>SUM(F23:F24)</f>
        <v>0</v>
      </c>
      <c r="J23" s="184" t="e">
        <f>F23/(F23+F24)</f>
        <v>#DIV/0!</v>
      </c>
    </row>
    <row r="24" spans="2:10" hidden="1">
      <c r="B24" s="149"/>
      <c r="C24" s="181"/>
      <c r="D24" s="185"/>
      <c r="E24" s="150" t="s">
        <v>164</v>
      </c>
      <c r="F24" s="163"/>
      <c r="G24" s="163"/>
      <c r="H24" s="163"/>
      <c r="I24" s="184"/>
      <c r="J24" s="184"/>
    </row>
    <row r="25" spans="2:10" hidden="1">
      <c r="B25" s="149"/>
      <c r="C25" s="181"/>
      <c r="D25" s="185" t="s">
        <v>28</v>
      </c>
      <c r="E25" s="150" t="s">
        <v>165</v>
      </c>
      <c r="F25" s="165"/>
      <c r="G25" s="165"/>
      <c r="H25" s="165"/>
      <c r="I25" s="184">
        <f>SUM(F25:F26)</f>
        <v>0</v>
      </c>
      <c r="J25" s="184" t="e">
        <f>F25/(F25+F26)</f>
        <v>#DIV/0!</v>
      </c>
    </row>
    <row r="26" spans="2:10" hidden="1">
      <c r="B26" s="149"/>
      <c r="C26" s="181"/>
      <c r="D26" s="185"/>
      <c r="E26" s="150" t="s">
        <v>166</v>
      </c>
      <c r="F26" s="165"/>
      <c r="G26" s="165"/>
      <c r="H26" s="165"/>
      <c r="I26" s="184"/>
      <c r="J26" s="184"/>
    </row>
    <row r="27" spans="2:10">
      <c r="B27" s="149" t="s">
        <v>129</v>
      </c>
      <c r="C27" s="181"/>
      <c r="D27" s="186" t="s">
        <v>32</v>
      </c>
      <c r="E27" s="110" t="s">
        <v>198</v>
      </c>
      <c r="F27" s="111">
        <v>0</v>
      </c>
      <c r="G27" s="111">
        <v>0.70439523458480802</v>
      </c>
      <c r="H27" s="111">
        <v>0</v>
      </c>
      <c r="I27" s="187">
        <f>SUM(F27:F28)</f>
        <v>49.155444335937602</v>
      </c>
      <c r="J27" s="187">
        <f>F27/(F27+F28)</f>
        <v>0</v>
      </c>
    </row>
    <row r="28" spans="2:10">
      <c r="B28" s="149" t="s">
        <v>129</v>
      </c>
      <c r="C28" s="181"/>
      <c r="D28" s="186"/>
      <c r="E28" s="110" t="s">
        <v>199</v>
      </c>
      <c r="F28" s="111">
        <v>49.155444335937602</v>
      </c>
      <c r="G28" s="111">
        <v>55.840522766113203</v>
      </c>
      <c r="H28" s="111">
        <v>42.479854583740398</v>
      </c>
      <c r="I28" s="187"/>
      <c r="J28" s="187"/>
    </row>
    <row r="29" spans="2:10">
      <c r="B29" s="121" t="s">
        <v>143</v>
      </c>
      <c r="C29" s="181"/>
      <c r="D29" s="180" t="s">
        <v>200</v>
      </c>
      <c r="E29" s="110" t="s">
        <v>203</v>
      </c>
      <c r="F29" s="111">
        <v>14.259396362304679</v>
      </c>
      <c r="G29" s="111">
        <v>18.601686477661119</v>
      </c>
      <c r="H29" s="111">
        <v>10.65396308898924</v>
      </c>
      <c r="I29" s="187">
        <f>SUM(F29:F30)</f>
        <v>14.259396362304679</v>
      </c>
      <c r="J29" s="187">
        <f>F29/(F29+F30)</f>
        <v>1</v>
      </c>
    </row>
    <row r="30" spans="2:10">
      <c r="B30" s="121" t="s">
        <v>143</v>
      </c>
      <c r="C30" s="182"/>
      <c r="D30" s="182"/>
      <c r="E30" s="110" t="s">
        <v>204</v>
      </c>
      <c r="F30" s="111">
        <v>0</v>
      </c>
      <c r="G30" s="111">
        <v>0.85320723056793202</v>
      </c>
      <c r="H30" s="111">
        <v>0</v>
      </c>
      <c r="I30" s="187"/>
      <c r="J30" s="187"/>
    </row>
    <row r="31" spans="2:10">
      <c r="B31" s="121" t="s">
        <v>115</v>
      </c>
      <c r="C31" s="180">
        <v>10098</v>
      </c>
      <c r="D31" s="183"/>
      <c r="E31" s="110" t="s">
        <v>113</v>
      </c>
      <c r="F31" s="111">
        <v>74.156317138671795</v>
      </c>
      <c r="G31" s="111">
        <v>82.527587890625199</v>
      </c>
      <c r="H31" s="111">
        <v>65.799911499023594</v>
      </c>
      <c r="I31" s="184"/>
      <c r="J31" s="184"/>
    </row>
    <row r="32" spans="2:10">
      <c r="B32" s="121" t="s">
        <v>97</v>
      </c>
      <c r="C32" s="181"/>
      <c r="D32" s="183"/>
      <c r="E32" s="110" t="s">
        <v>95</v>
      </c>
      <c r="F32" s="111">
        <v>0</v>
      </c>
      <c r="G32" s="111">
        <v>0</v>
      </c>
      <c r="H32" s="111">
        <v>0</v>
      </c>
      <c r="I32" s="184"/>
      <c r="J32" s="184"/>
    </row>
    <row r="33" spans="2:10" hidden="1">
      <c r="B33" s="121"/>
      <c r="C33" s="181"/>
      <c r="D33" s="185" t="s">
        <v>157</v>
      </c>
      <c r="E33" s="150" t="s">
        <v>158</v>
      </c>
      <c r="F33" s="163"/>
      <c r="G33" s="164"/>
      <c r="H33" s="164"/>
      <c r="I33" s="184">
        <f>SUM(F33:F34)</f>
        <v>0</v>
      </c>
      <c r="J33" s="184" t="e">
        <f>F33/(F33+F34)</f>
        <v>#DIV/0!</v>
      </c>
    </row>
    <row r="34" spans="2:10" hidden="1">
      <c r="B34" s="121"/>
      <c r="C34" s="181"/>
      <c r="D34" s="185"/>
      <c r="E34" s="150" t="s">
        <v>159</v>
      </c>
      <c r="F34" s="163"/>
      <c r="G34" s="164"/>
      <c r="H34" s="164"/>
      <c r="I34" s="184"/>
      <c r="J34" s="184"/>
    </row>
    <row r="35" spans="2:10" hidden="1">
      <c r="B35" s="121"/>
      <c r="C35" s="181"/>
      <c r="D35" s="185" t="s">
        <v>25</v>
      </c>
      <c r="E35" s="150" t="s">
        <v>160</v>
      </c>
      <c r="F35" s="163"/>
      <c r="G35" s="164"/>
      <c r="H35" s="164"/>
      <c r="I35" s="184">
        <f>SUM(F35:F36)</f>
        <v>0</v>
      </c>
      <c r="J35" s="184" t="e">
        <f>F35/(F35+F36)</f>
        <v>#DIV/0!</v>
      </c>
    </row>
    <row r="36" spans="2:10" hidden="1">
      <c r="B36" s="121"/>
      <c r="C36" s="181"/>
      <c r="D36" s="185"/>
      <c r="E36" s="150" t="s">
        <v>161</v>
      </c>
      <c r="F36" s="163"/>
      <c r="G36" s="164"/>
      <c r="H36" s="164"/>
      <c r="I36" s="184"/>
      <c r="J36" s="184"/>
    </row>
    <row r="37" spans="2:10" hidden="1">
      <c r="B37" s="121"/>
      <c r="C37" s="181"/>
      <c r="D37" s="185" t="s">
        <v>162</v>
      </c>
      <c r="E37" s="150" t="s">
        <v>163</v>
      </c>
      <c r="F37" s="163"/>
      <c r="G37" s="163"/>
      <c r="H37" s="163"/>
      <c r="I37" s="184">
        <f>SUM(F37:F38)</f>
        <v>0</v>
      </c>
      <c r="J37" s="184" t="e">
        <f>F37/(F37+F38)</f>
        <v>#DIV/0!</v>
      </c>
    </row>
    <row r="38" spans="2:10" hidden="1">
      <c r="B38" s="121"/>
      <c r="C38" s="181"/>
      <c r="D38" s="185"/>
      <c r="E38" s="150" t="s">
        <v>164</v>
      </c>
      <c r="F38" s="163"/>
      <c r="G38" s="163"/>
      <c r="H38" s="163"/>
      <c r="I38" s="184"/>
      <c r="J38" s="184"/>
    </row>
    <row r="39" spans="2:10" hidden="1">
      <c r="B39" s="149"/>
      <c r="C39" s="181"/>
      <c r="D39" s="185" t="s">
        <v>28</v>
      </c>
      <c r="E39" s="150" t="s">
        <v>165</v>
      </c>
      <c r="F39" s="165"/>
      <c r="G39" s="165"/>
      <c r="H39" s="165"/>
      <c r="I39" s="184">
        <f>SUM(F39:F40)</f>
        <v>0</v>
      </c>
      <c r="J39" s="184" t="e">
        <f>F39/(F39+F40)</f>
        <v>#DIV/0!</v>
      </c>
    </row>
    <row r="40" spans="2:10" hidden="1">
      <c r="B40" s="149"/>
      <c r="C40" s="181"/>
      <c r="D40" s="185"/>
      <c r="E40" s="150" t="s">
        <v>166</v>
      </c>
      <c r="F40" s="165"/>
      <c r="G40" s="165"/>
      <c r="H40" s="165"/>
      <c r="I40" s="184"/>
      <c r="J40" s="184"/>
    </row>
    <row r="41" spans="2:10">
      <c r="B41" s="149" t="s">
        <v>130</v>
      </c>
      <c r="C41" s="181"/>
      <c r="D41" s="186" t="s">
        <v>32</v>
      </c>
      <c r="E41" s="110" t="s">
        <v>198</v>
      </c>
      <c r="F41" s="111">
        <v>0</v>
      </c>
      <c r="G41" s="111">
        <v>0.73250150680542003</v>
      </c>
      <c r="H41" s="111">
        <v>0</v>
      </c>
      <c r="I41" s="187">
        <f>SUM(F41:F42)</f>
        <v>56.320251464843793</v>
      </c>
      <c r="J41" s="187">
        <f>F41/(F41+F42)</f>
        <v>0</v>
      </c>
    </row>
    <row r="42" spans="2:10">
      <c r="B42" s="149" t="s">
        <v>130</v>
      </c>
      <c r="C42" s="181"/>
      <c r="D42" s="186"/>
      <c r="E42" s="110" t="s">
        <v>199</v>
      </c>
      <c r="F42" s="111">
        <v>56.320251464843793</v>
      </c>
      <c r="G42" s="111">
        <v>63.620582580566399</v>
      </c>
      <c r="H42" s="111">
        <v>49.031234741210802</v>
      </c>
      <c r="I42" s="187"/>
      <c r="J42" s="187"/>
    </row>
    <row r="43" spans="2:10">
      <c r="B43" s="149" t="s">
        <v>144</v>
      </c>
      <c r="C43" s="181"/>
      <c r="D43" s="180" t="s">
        <v>200</v>
      </c>
      <c r="E43" s="110" t="s">
        <v>203</v>
      </c>
      <c r="F43" s="111">
        <v>16.917854309082038</v>
      </c>
      <c r="G43" s="111">
        <v>21.62752723693848</v>
      </c>
      <c r="H43" s="111">
        <v>12.949603080749521</v>
      </c>
      <c r="I43" s="187">
        <f>SUM(F43:F44)</f>
        <v>16.917854309082038</v>
      </c>
      <c r="J43" s="187">
        <f>F43/(F43+F44)</f>
        <v>1</v>
      </c>
    </row>
    <row r="44" spans="2:10">
      <c r="B44" s="149" t="s">
        <v>144</v>
      </c>
      <c r="C44" s="182"/>
      <c r="D44" s="182"/>
      <c r="E44" s="110" t="s">
        <v>204</v>
      </c>
      <c r="F44" s="111">
        <v>0</v>
      </c>
      <c r="G44" s="111">
        <v>0.85761862993240401</v>
      </c>
      <c r="H44" s="111">
        <v>0</v>
      </c>
      <c r="I44" s="187"/>
      <c r="J44" s="187"/>
    </row>
    <row r="45" spans="2:10">
      <c r="B45" s="149" t="s">
        <v>116</v>
      </c>
      <c r="C45" s="180">
        <v>10102</v>
      </c>
      <c r="D45" s="183"/>
      <c r="E45" s="110" t="s">
        <v>113</v>
      </c>
      <c r="F45" s="111">
        <v>69.82261962890621</v>
      </c>
      <c r="G45" s="111">
        <v>78.052543640136804</v>
      </c>
      <c r="H45" s="111">
        <v>61.607059478759602</v>
      </c>
      <c r="I45" s="184"/>
      <c r="J45" s="184"/>
    </row>
    <row r="46" spans="2:10">
      <c r="B46" s="149" t="s">
        <v>98</v>
      </c>
      <c r="C46" s="181"/>
      <c r="D46" s="183"/>
      <c r="E46" s="110" t="s">
        <v>95</v>
      </c>
      <c r="F46" s="111">
        <v>0</v>
      </c>
      <c r="G46" s="111">
        <v>0</v>
      </c>
      <c r="H46" s="111">
        <v>0</v>
      </c>
      <c r="I46" s="184"/>
      <c r="J46" s="184"/>
    </row>
    <row r="47" spans="2:10" hidden="1">
      <c r="B47" s="149"/>
      <c r="C47" s="181"/>
      <c r="D47" s="185" t="s">
        <v>157</v>
      </c>
      <c r="E47" s="150" t="s">
        <v>158</v>
      </c>
      <c r="F47" s="163"/>
      <c r="G47" s="164"/>
      <c r="H47" s="164"/>
      <c r="I47" s="184">
        <f>SUM(F47:F48)</f>
        <v>0</v>
      </c>
      <c r="J47" s="184" t="e">
        <f>F47/(F47+F48)</f>
        <v>#DIV/0!</v>
      </c>
    </row>
    <row r="48" spans="2:10" hidden="1">
      <c r="B48" s="149"/>
      <c r="C48" s="181"/>
      <c r="D48" s="185"/>
      <c r="E48" s="150" t="s">
        <v>159</v>
      </c>
      <c r="F48" s="163"/>
      <c r="G48" s="164"/>
      <c r="H48" s="164"/>
      <c r="I48" s="184"/>
      <c r="J48" s="184"/>
    </row>
    <row r="49" spans="2:10" hidden="1">
      <c r="B49" s="149"/>
      <c r="C49" s="181"/>
      <c r="D49" s="185" t="s">
        <v>25</v>
      </c>
      <c r="E49" s="150" t="s">
        <v>160</v>
      </c>
      <c r="F49" s="163"/>
      <c r="G49" s="164"/>
      <c r="H49" s="164"/>
      <c r="I49" s="184">
        <f>SUM(F49:F50)</f>
        <v>0</v>
      </c>
      <c r="J49" s="184" t="e">
        <f>F49/(F49+F50)</f>
        <v>#DIV/0!</v>
      </c>
    </row>
    <row r="50" spans="2:10" hidden="1">
      <c r="B50" s="149"/>
      <c r="C50" s="181"/>
      <c r="D50" s="185"/>
      <c r="E50" s="150" t="s">
        <v>161</v>
      </c>
      <c r="F50" s="163"/>
      <c r="G50" s="164"/>
      <c r="H50" s="164"/>
      <c r="I50" s="184"/>
      <c r="J50" s="184"/>
    </row>
    <row r="51" spans="2:10" hidden="1">
      <c r="B51" s="149"/>
      <c r="C51" s="181"/>
      <c r="D51" s="185" t="s">
        <v>162</v>
      </c>
      <c r="E51" s="150" t="s">
        <v>163</v>
      </c>
      <c r="F51" s="163"/>
      <c r="G51" s="163"/>
      <c r="H51" s="163"/>
      <c r="I51" s="184">
        <f>SUM(F51:F52)</f>
        <v>0</v>
      </c>
      <c r="J51" s="184" t="e">
        <f>F51/(F51+F52)</f>
        <v>#DIV/0!</v>
      </c>
    </row>
    <row r="52" spans="2:10" hidden="1">
      <c r="B52" s="149"/>
      <c r="C52" s="181"/>
      <c r="D52" s="185"/>
      <c r="E52" s="150" t="s">
        <v>164</v>
      </c>
      <c r="F52" s="163"/>
      <c r="G52" s="163"/>
      <c r="H52" s="163"/>
      <c r="I52" s="184"/>
      <c r="J52" s="184"/>
    </row>
    <row r="53" spans="2:10" hidden="1">
      <c r="B53" s="149"/>
      <c r="C53" s="181"/>
      <c r="D53" s="185" t="s">
        <v>28</v>
      </c>
      <c r="E53" s="150" t="s">
        <v>165</v>
      </c>
      <c r="F53" s="165"/>
      <c r="G53" s="165"/>
      <c r="H53" s="165"/>
      <c r="I53" s="184">
        <f>SUM(F53:F54)</f>
        <v>0</v>
      </c>
      <c r="J53" s="184" t="e">
        <f>F53/(F53+F54)</f>
        <v>#DIV/0!</v>
      </c>
    </row>
    <row r="54" spans="2:10" hidden="1">
      <c r="B54" s="149"/>
      <c r="C54" s="181"/>
      <c r="D54" s="185"/>
      <c r="E54" s="150" t="s">
        <v>166</v>
      </c>
      <c r="F54" s="165"/>
      <c r="G54" s="165"/>
      <c r="H54" s="165"/>
      <c r="I54" s="184"/>
      <c r="J54" s="184"/>
    </row>
    <row r="55" spans="2:10">
      <c r="B55" s="149" t="s">
        <v>131</v>
      </c>
      <c r="C55" s="181"/>
      <c r="D55" s="186" t="s">
        <v>32</v>
      </c>
      <c r="E55" s="110" t="s">
        <v>198</v>
      </c>
      <c r="F55" s="111">
        <v>0.25309286117553798</v>
      </c>
      <c r="G55" s="111">
        <v>1.208894371986388</v>
      </c>
      <c r="H55" s="111">
        <v>1.062962599098684E-2</v>
      </c>
      <c r="I55" s="187">
        <f>SUM(F55:F56)</f>
        <v>48.331123256683341</v>
      </c>
      <c r="J55" s="187">
        <f>F55/(F55+F56)</f>
        <v>5.2366434736345526E-3</v>
      </c>
    </row>
    <row r="56" spans="2:10">
      <c r="B56" s="149" t="s">
        <v>131</v>
      </c>
      <c r="C56" s="181"/>
      <c r="D56" s="186"/>
      <c r="E56" s="110" t="s">
        <v>199</v>
      </c>
      <c r="F56" s="111">
        <v>48.078030395507803</v>
      </c>
      <c r="G56" s="111">
        <v>54.937492370605597</v>
      </c>
      <c r="H56" s="111">
        <v>41.228549957275199</v>
      </c>
      <c r="I56" s="187"/>
      <c r="J56" s="187"/>
    </row>
    <row r="57" spans="2:10">
      <c r="B57" s="149" t="s">
        <v>145</v>
      </c>
      <c r="C57" s="181"/>
      <c r="D57" s="180" t="s">
        <v>200</v>
      </c>
      <c r="E57" s="110" t="s">
        <v>203</v>
      </c>
      <c r="F57" s="111">
        <v>17.768576049804679</v>
      </c>
      <c r="G57" s="111">
        <v>22.386650085449201</v>
      </c>
      <c r="H57" s="111">
        <v>13.836206436157241</v>
      </c>
      <c r="I57" s="187">
        <f>SUM(F57:F58)</f>
        <v>17.768576049804679</v>
      </c>
      <c r="J57" s="187">
        <f>F57/(F57+F58)</f>
        <v>1</v>
      </c>
    </row>
    <row r="58" spans="2:10">
      <c r="B58" s="149" t="s">
        <v>145</v>
      </c>
      <c r="C58" s="182"/>
      <c r="D58" s="182"/>
      <c r="E58" s="110" t="s">
        <v>204</v>
      </c>
      <c r="F58" s="111">
        <v>0</v>
      </c>
      <c r="G58" s="111">
        <v>0.793115735054016</v>
      </c>
      <c r="H58" s="111">
        <v>0</v>
      </c>
      <c r="I58" s="187"/>
      <c r="J58" s="187"/>
    </row>
    <row r="59" spans="2:10">
      <c r="B59" s="149" t="s">
        <v>117</v>
      </c>
      <c r="C59" s="180">
        <v>10113</v>
      </c>
      <c r="D59" s="183"/>
      <c r="E59" s="110" t="s">
        <v>113</v>
      </c>
      <c r="F59" s="111">
        <v>63.474627685546793</v>
      </c>
      <c r="G59" s="111">
        <v>71.685218811035199</v>
      </c>
      <c r="H59" s="111">
        <v>55.278339385986399</v>
      </c>
      <c r="I59" s="184"/>
      <c r="J59" s="184"/>
    </row>
    <row r="60" spans="2:10">
      <c r="B60" s="149" t="s">
        <v>99</v>
      </c>
      <c r="C60" s="181"/>
      <c r="D60" s="183"/>
      <c r="E60" s="110" t="s">
        <v>95</v>
      </c>
      <c r="F60" s="111">
        <v>0</v>
      </c>
      <c r="G60" s="111">
        <v>0</v>
      </c>
      <c r="H60" s="111">
        <v>0</v>
      </c>
      <c r="I60" s="184"/>
      <c r="J60" s="184"/>
    </row>
    <row r="61" spans="2:10" hidden="1">
      <c r="B61" s="149"/>
      <c r="C61" s="181"/>
      <c r="D61" s="185" t="s">
        <v>157</v>
      </c>
      <c r="E61" s="150" t="s">
        <v>158</v>
      </c>
      <c r="F61" s="163"/>
      <c r="G61" s="164"/>
      <c r="H61" s="164"/>
      <c r="I61" s="184">
        <f>SUM(F61:F62)</f>
        <v>0</v>
      </c>
      <c r="J61" s="184" t="e">
        <f>F61/(F61+F62)</f>
        <v>#DIV/0!</v>
      </c>
    </row>
    <row r="62" spans="2:10" hidden="1">
      <c r="B62" s="149"/>
      <c r="C62" s="181"/>
      <c r="D62" s="185"/>
      <c r="E62" s="150" t="s">
        <v>159</v>
      </c>
      <c r="F62" s="163"/>
      <c r="G62" s="164"/>
      <c r="H62" s="164"/>
      <c r="I62" s="184"/>
      <c r="J62" s="184"/>
    </row>
    <row r="63" spans="2:10" hidden="1">
      <c r="B63" s="149"/>
      <c r="C63" s="181"/>
      <c r="D63" s="185" t="s">
        <v>25</v>
      </c>
      <c r="E63" s="150" t="s">
        <v>160</v>
      </c>
      <c r="F63" s="163"/>
      <c r="G63" s="164"/>
      <c r="H63" s="164"/>
      <c r="I63" s="184">
        <f>SUM(F63:F64)</f>
        <v>0</v>
      </c>
      <c r="J63" s="184" t="e">
        <f>F63/(F63+F64)</f>
        <v>#DIV/0!</v>
      </c>
    </row>
    <row r="64" spans="2:10" hidden="1">
      <c r="B64" s="149"/>
      <c r="C64" s="181"/>
      <c r="D64" s="185"/>
      <c r="E64" s="150" t="s">
        <v>161</v>
      </c>
      <c r="F64" s="163"/>
      <c r="G64" s="164"/>
      <c r="H64" s="164"/>
      <c r="I64" s="184"/>
      <c r="J64" s="184"/>
    </row>
    <row r="65" spans="2:10" hidden="1">
      <c r="B65" s="149"/>
      <c r="C65" s="181"/>
      <c r="D65" s="185" t="s">
        <v>162</v>
      </c>
      <c r="E65" s="150" t="s">
        <v>163</v>
      </c>
      <c r="F65" s="163"/>
      <c r="G65" s="163"/>
      <c r="H65" s="163"/>
      <c r="I65" s="184">
        <f>SUM(F65:F66)</f>
        <v>0</v>
      </c>
      <c r="J65" s="184" t="e">
        <f>F65/(F65+F66)</f>
        <v>#DIV/0!</v>
      </c>
    </row>
    <row r="66" spans="2:10" hidden="1">
      <c r="B66" s="149"/>
      <c r="C66" s="181"/>
      <c r="D66" s="185"/>
      <c r="E66" s="150" t="s">
        <v>164</v>
      </c>
      <c r="F66" s="163"/>
      <c r="G66" s="163"/>
      <c r="H66" s="163"/>
      <c r="I66" s="184"/>
      <c r="J66" s="184"/>
    </row>
    <row r="67" spans="2:10" hidden="1">
      <c r="B67" s="149"/>
      <c r="C67" s="181"/>
      <c r="D67" s="185" t="s">
        <v>28</v>
      </c>
      <c r="E67" s="150" t="s">
        <v>165</v>
      </c>
      <c r="F67" s="165"/>
      <c r="G67" s="165"/>
      <c r="H67" s="165"/>
      <c r="I67" s="184">
        <f>SUM(F67:F68)</f>
        <v>0</v>
      </c>
      <c r="J67" s="184" t="e">
        <f>F67/(F67+F68)</f>
        <v>#DIV/0!</v>
      </c>
    </row>
    <row r="68" spans="2:10" hidden="1">
      <c r="B68" s="149"/>
      <c r="C68" s="181"/>
      <c r="D68" s="185"/>
      <c r="E68" s="150" t="s">
        <v>166</v>
      </c>
      <c r="F68" s="165"/>
      <c r="G68" s="165"/>
      <c r="H68" s="165"/>
      <c r="I68" s="184"/>
      <c r="J68" s="184"/>
    </row>
    <row r="69" spans="2:10">
      <c r="B69" s="149" t="s">
        <v>132</v>
      </c>
      <c r="C69" s="181"/>
      <c r="D69" s="186" t="s">
        <v>32</v>
      </c>
      <c r="E69" s="110" t="s">
        <v>198</v>
      </c>
      <c r="F69" s="111">
        <v>0.25813236236572201</v>
      </c>
      <c r="G69" s="111">
        <v>1.2329679727554319</v>
      </c>
      <c r="H69" s="111">
        <v>1.08412755653262E-2</v>
      </c>
      <c r="I69" s="187">
        <f>SUM(F69:F70)</f>
        <v>48.776824378967326</v>
      </c>
      <c r="J69" s="187">
        <f>F69/(F69+F70)</f>
        <v>5.2921108672468074E-3</v>
      </c>
    </row>
    <row r="70" spans="2:10">
      <c r="B70" s="149" t="s">
        <v>132</v>
      </c>
      <c r="C70" s="181"/>
      <c r="D70" s="186"/>
      <c r="E70" s="110" t="s">
        <v>199</v>
      </c>
      <c r="F70" s="111">
        <v>48.518692016601605</v>
      </c>
      <c r="G70" s="111">
        <v>55.478023529052798</v>
      </c>
      <c r="H70" s="111">
        <v>41.5696411132812</v>
      </c>
      <c r="I70" s="187"/>
      <c r="J70" s="187"/>
    </row>
    <row r="71" spans="2:10">
      <c r="B71" s="149" t="s">
        <v>146</v>
      </c>
      <c r="C71" s="181"/>
      <c r="D71" s="180" t="s">
        <v>200</v>
      </c>
      <c r="E71" s="110" t="s">
        <v>203</v>
      </c>
      <c r="F71" s="111">
        <v>17.220388793945322</v>
      </c>
      <c r="G71" s="111">
        <v>21.887401580810561</v>
      </c>
      <c r="H71" s="111">
        <v>13.271630287170399</v>
      </c>
      <c r="I71" s="187">
        <f>SUM(F71:F72)</f>
        <v>17.497637605667123</v>
      </c>
      <c r="J71" s="187">
        <f>F71/(F71+F72)</f>
        <v>0.98415507178911932</v>
      </c>
    </row>
    <row r="72" spans="2:10">
      <c r="B72" s="149" t="s">
        <v>146</v>
      </c>
      <c r="C72" s="182"/>
      <c r="D72" s="182"/>
      <c r="E72" s="110" t="s">
        <v>204</v>
      </c>
      <c r="F72" s="111">
        <v>0.27724881172180199</v>
      </c>
      <c r="G72" s="111">
        <v>1.3242875337600719</v>
      </c>
      <c r="H72" s="111">
        <v>1.1644120328128321E-2</v>
      </c>
      <c r="I72" s="187"/>
      <c r="J72" s="187"/>
    </row>
    <row r="73" spans="2:10">
      <c r="B73" s="149" t="s">
        <v>118</v>
      </c>
      <c r="C73" s="180">
        <v>10126</v>
      </c>
      <c r="D73" s="183"/>
      <c r="E73" s="110" t="s">
        <v>113</v>
      </c>
      <c r="F73" s="111">
        <v>63.106134033203205</v>
      </c>
      <c r="G73" s="111">
        <v>71.164497375488395</v>
      </c>
      <c r="H73" s="111">
        <v>55.061553955077997</v>
      </c>
      <c r="I73" s="184"/>
      <c r="J73" s="184"/>
    </row>
    <row r="74" spans="2:10">
      <c r="B74" s="149" t="s">
        <v>100</v>
      </c>
      <c r="C74" s="181"/>
      <c r="D74" s="183"/>
      <c r="E74" s="110" t="s">
        <v>95</v>
      </c>
      <c r="F74" s="111">
        <v>0</v>
      </c>
      <c r="G74" s="111">
        <v>0</v>
      </c>
      <c r="H74" s="111">
        <v>0</v>
      </c>
      <c r="I74" s="184"/>
      <c r="J74" s="184"/>
    </row>
    <row r="75" spans="2:10" hidden="1">
      <c r="B75" s="149"/>
      <c r="C75" s="181"/>
      <c r="D75" s="185" t="s">
        <v>157</v>
      </c>
      <c r="E75" s="150" t="s">
        <v>158</v>
      </c>
      <c r="F75" s="163"/>
      <c r="G75" s="164"/>
      <c r="H75" s="164"/>
      <c r="I75" s="184">
        <f>SUM(F75:F76)</f>
        <v>0</v>
      </c>
      <c r="J75" s="184" t="e">
        <f>F75/(F75+F76)</f>
        <v>#DIV/0!</v>
      </c>
    </row>
    <row r="76" spans="2:10" hidden="1">
      <c r="B76" s="149"/>
      <c r="C76" s="181"/>
      <c r="D76" s="185"/>
      <c r="E76" s="150" t="s">
        <v>159</v>
      </c>
      <c r="F76" s="163"/>
      <c r="G76" s="164"/>
      <c r="H76" s="164"/>
      <c r="I76" s="184"/>
      <c r="J76" s="184"/>
    </row>
    <row r="77" spans="2:10" hidden="1">
      <c r="B77" s="149"/>
      <c r="C77" s="181"/>
      <c r="D77" s="185" t="s">
        <v>25</v>
      </c>
      <c r="E77" s="150" t="s">
        <v>160</v>
      </c>
      <c r="F77" s="163"/>
      <c r="G77" s="164"/>
      <c r="H77" s="164"/>
      <c r="I77" s="184">
        <f>SUM(F77:F78)</f>
        <v>0</v>
      </c>
      <c r="J77" s="184" t="e">
        <f>F77/(F77+F78)</f>
        <v>#DIV/0!</v>
      </c>
    </row>
    <row r="78" spans="2:10" hidden="1">
      <c r="B78" s="149"/>
      <c r="C78" s="181"/>
      <c r="D78" s="185"/>
      <c r="E78" s="150" t="s">
        <v>161</v>
      </c>
      <c r="F78" s="163"/>
      <c r="G78" s="164"/>
      <c r="H78" s="164"/>
      <c r="I78" s="184"/>
      <c r="J78" s="184"/>
    </row>
    <row r="79" spans="2:10" hidden="1">
      <c r="B79" s="149"/>
      <c r="C79" s="181"/>
      <c r="D79" s="185" t="s">
        <v>162</v>
      </c>
      <c r="E79" s="150" t="s">
        <v>163</v>
      </c>
      <c r="F79" s="163"/>
      <c r="G79" s="163"/>
      <c r="H79" s="163"/>
      <c r="I79" s="184">
        <f>SUM(F79:F80)</f>
        <v>0</v>
      </c>
      <c r="J79" s="184" t="e">
        <f>F79/(F79+F80)</f>
        <v>#DIV/0!</v>
      </c>
    </row>
    <row r="80" spans="2:10" hidden="1">
      <c r="B80" s="149"/>
      <c r="C80" s="181"/>
      <c r="D80" s="185"/>
      <c r="E80" s="150" t="s">
        <v>164</v>
      </c>
      <c r="F80" s="163"/>
      <c r="G80" s="163"/>
      <c r="H80" s="163"/>
      <c r="I80" s="184"/>
      <c r="J80" s="184"/>
    </row>
    <row r="81" spans="2:10" hidden="1">
      <c r="B81" s="149"/>
      <c r="C81" s="181"/>
      <c r="D81" s="185" t="s">
        <v>28</v>
      </c>
      <c r="E81" s="150" t="s">
        <v>165</v>
      </c>
      <c r="F81" s="165"/>
      <c r="G81" s="165"/>
      <c r="H81" s="165"/>
      <c r="I81" s="184">
        <f>SUM(F81:F82)</f>
        <v>0</v>
      </c>
      <c r="J81" s="184" t="e">
        <f>F81/(F81+F82)</f>
        <v>#DIV/0!</v>
      </c>
    </row>
    <row r="82" spans="2:10" hidden="1">
      <c r="B82" s="149"/>
      <c r="C82" s="181"/>
      <c r="D82" s="185"/>
      <c r="E82" s="150" t="s">
        <v>166</v>
      </c>
      <c r="F82" s="165"/>
      <c r="G82" s="165"/>
      <c r="H82" s="165"/>
      <c r="I82" s="184"/>
      <c r="J82" s="184"/>
    </row>
    <row r="83" spans="2:10">
      <c r="B83" s="149" t="s">
        <v>133</v>
      </c>
      <c r="C83" s="181"/>
      <c r="D83" s="186" t="s">
        <v>32</v>
      </c>
      <c r="E83" s="110" t="s">
        <v>198</v>
      </c>
      <c r="F83" s="111">
        <v>0</v>
      </c>
      <c r="G83" s="111">
        <v>0.82249641418457198</v>
      </c>
      <c r="H83" s="111">
        <v>0</v>
      </c>
      <c r="I83" s="187">
        <f>SUM(F83:F84)</f>
        <v>43.296246337890601</v>
      </c>
      <c r="J83" s="187">
        <f>F83/(F83+F84)</f>
        <v>0</v>
      </c>
    </row>
    <row r="84" spans="2:10">
      <c r="B84" s="149" t="s">
        <v>133</v>
      </c>
      <c r="C84" s="181"/>
      <c r="D84" s="186"/>
      <c r="E84" s="110" t="s">
        <v>199</v>
      </c>
      <c r="F84" s="111">
        <v>43.296246337890601</v>
      </c>
      <c r="G84" s="111">
        <v>50.073760986327997</v>
      </c>
      <c r="H84" s="111">
        <v>36.528472900390639</v>
      </c>
      <c r="I84" s="187"/>
      <c r="J84" s="187"/>
    </row>
    <row r="85" spans="2:10">
      <c r="B85" s="149" t="s">
        <v>147</v>
      </c>
      <c r="C85" s="181"/>
      <c r="D85" s="180" t="s">
        <v>200</v>
      </c>
      <c r="E85" s="110" t="s">
        <v>203</v>
      </c>
      <c r="F85" s="111">
        <v>13.76685333251954</v>
      </c>
      <c r="G85" s="111">
        <v>17.746713638305678</v>
      </c>
      <c r="H85" s="111">
        <v>10.433331489563001</v>
      </c>
      <c r="I85" s="187">
        <f>SUM(F85:F86)</f>
        <v>13.76685333251954</v>
      </c>
      <c r="J85" s="187">
        <f>F85/(F85+F86)</f>
        <v>1</v>
      </c>
    </row>
    <row r="86" spans="2:10">
      <c r="B86" s="149" t="s">
        <v>147</v>
      </c>
      <c r="C86" s="182"/>
      <c r="D86" s="182"/>
      <c r="E86" s="110" t="s">
        <v>204</v>
      </c>
      <c r="F86" s="111">
        <v>0</v>
      </c>
      <c r="G86" s="111">
        <v>0.74888175725936801</v>
      </c>
      <c r="H86" s="111">
        <v>0</v>
      </c>
      <c r="I86" s="187"/>
      <c r="J86" s="187"/>
    </row>
    <row r="87" spans="2:10">
      <c r="B87" s="149" t="s">
        <v>119</v>
      </c>
      <c r="C87" s="180">
        <v>10135</v>
      </c>
      <c r="D87" s="183"/>
      <c r="E87" s="110" t="s">
        <v>113</v>
      </c>
      <c r="F87" s="111">
        <v>66.259759521484398</v>
      </c>
      <c r="G87" s="111">
        <v>74.290008544922003</v>
      </c>
      <c r="H87" s="111">
        <v>58.243183135986399</v>
      </c>
      <c r="I87" s="184"/>
      <c r="J87" s="184"/>
    </row>
    <row r="88" spans="2:10">
      <c r="B88" s="149" t="s">
        <v>101</v>
      </c>
      <c r="C88" s="181"/>
      <c r="D88" s="183"/>
      <c r="E88" s="110" t="s">
        <v>95</v>
      </c>
      <c r="F88" s="111">
        <v>0</v>
      </c>
      <c r="G88" s="111">
        <v>0</v>
      </c>
      <c r="H88" s="111">
        <v>0</v>
      </c>
      <c r="I88" s="184"/>
      <c r="J88" s="184"/>
    </row>
    <row r="89" spans="2:10" hidden="1">
      <c r="B89" s="149"/>
      <c r="C89" s="181"/>
      <c r="D89" s="185" t="s">
        <v>157</v>
      </c>
      <c r="E89" s="150" t="s">
        <v>158</v>
      </c>
      <c r="F89" s="163"/>
      <c r="G89" s="164"/>
      <c r="H89" s="164"/>
      <c r="I89" s="184">
        <f>SUM(F89:F90)</f>
        <v>0</v>
      </c>
      <c r="J89" s="184" t="e">
        <f>F89/(F89+F90)</f>
        <v>#DIV/0!</v>
      </c>
    </row>
    <row r="90" spans="2:10" hidden="1">
      <c r="B90" s="149"/>
      <c r="C90" s="181"/>
      <c r="D90" s="185"/>
      <c r="E90" s="150" t="s">
        <v>159</v>
      </c>
      <c r="F90" s="163"/>
      <c r="G90" s="164"/>
      <c r="H90" s="164"/>
      <c r="I90" s="184"/>
      <c r="J90" s="184"/>
    </row>
    <row r="91" spans="2:10" hidden="1">
      <c r="B91" s="149"/>
      <c r="C91" s="181"/>
      <c r="D91" s="185" t="s">
        <v>25</v>
      </c>
      <c r="E91" s="150" t="s">
        <v>160</v>
      </c>
      <c r="F91" s="163"/>
      <c r="G91" s="164"/>
      <c r="H91" s="164"/>
      <c r="I91" s="184">
        <f>SUM(F91:F92)</f>
        <v>0</v>
      </c>
      <c r="J91" s="184" t="e">
        <f>F91/(F91+F92)</f>
        <v>#DIV/0!</v>
      </c>
    </row>
    <row r="92" spans="2:10" hidden="1">
      <c r="B92" s="149"/>
      <c r="C92" s="181"/>
      <c r="D92" s="185"/>
      <c r="E92" s="150" t="s">
        <v>161</v>
      </c>
      <c r="F92" s="163"/>
      <c r="G92" s="164"/>
      <c r="H92" s="164"/>
      <c r="I92" s="184"/>
      <c r="J92" s="184"/>
    </row>
    <row r="93" spans="2:10" hidden="1">
      <c r="B93" s="149"/>
      <c r="C93" s="181"/>
      <c r="D93" s="185" t="s">
        <v>162</v>
      </c>
      <c r="E93" s="150" t="s">
        <v>163</v>
      </c>
      <c r="F93" s="163"/>
      <c r="G93" s="163"/>
      <c r="H93" s="163"/>
      <c r="I93" s="184">
        <f>SUM(F93:F94)</f>
        <v>0</v>
      </c>
      <c r="J93" s="184" t="e">
        <f>F93/(F93+F94)</f>
        <v>#DIV/0!</v>
      </c>
    </row>
    <row r="94" spans="2:10" hidden="1">
      <c r="B94" s="149"/>
      <c r="C94" s="181"/>
      <c r="D94" s="185"/>
      <c r="E94" s="150" t="s">
        <v>164</v>
      </c>
      <c r="F94" s="163"/>
      <c r="G94" s="163"/>
      <c r="H94" s="163"/>
      <c r="I94" s="184"/>
      <c r="J94" s="184"/>
    </row>
    <row r="95" spans="2:10" hidden="1">
      <c r="B95" s="149"/>
      <c r="C95" s="181"/>
      <c r="D95" s="185" t="s">
        <v>28</v>
      </c>
      <c r="E95" s="150" t="s">
        <v>165</v>
      </c>
      <c r="F95" s="165"/>
      <c r="G95" s="165"/>
      <c r="H95" s="165"/>
      <c r="I95" s="184">
        <f>SUM(F95:F96)</f>
        <v>0</v>
      </c>
      <c r="J95" s="184" t="e">
        <f>F95/(F95+F96)</f>
        <v>#DIV/0!</v>
      </c>
    </row>
    <row r="96" spans="2:10" hidden="1">
      <c r="B96" s="149"/>
      <c r="C96" s="181"/>
      <c r="D96" s="185"/>
      <c r="E96" s="150" t="s">
        <v>166</v>
      </c>
      <c r="F96" s="165"/>
      <c r="G96" s="165"/>
      <c r="H96" s="165"/>
      <c r="I96" s="184"/>
      <c r="J96" s="184"/>
    </row>
    <row r="97" spans="2:10">
      <c r="B97" s="149" t="s">
        <v>134</v>
      </c>
      <c r="C97" s="181"/>
      <c r="D97" s="186" t="s">
        <v>32</v>
      </c>
      <c r="E97" s="110" t="s">
        <v>198</v>
      </c>
      <c r="F97" s="111">
        <v>0</v>
      </c>
      <c r="G97" s="111">
        <v>0.84194689989089999</v>
      </c>
      <c r="H97" s="111">
        <v>0</v>
      </c>
      <c r="I97" s="187">
        <f>SUM(F97:F98)</f>
        <v>60.805841064453205</v>
      </c>
      <c r="J97" s="187">
        <f>F97/(F97+F98)</f>
        <v>0</v>
      </c>
    </row>
    <row r="98" spans="2:10">
      <c r="B98" s="149" t="s">
        <v>134</v>
      </c>
      <c r="C98" s="181"/>
      <c r="D98" s="186"/>
      <c r="E98" s="110" t="s">
        <v>199</v>
      </c>
      <c r="F98" s="111">
        <v>60.805841064453205</v>
      </c>
      <c r="G98" s="111">
        <v>68.940895080566406</v>
      </c>
      <c r="H98" s="111">
        <v>52.684825897216797</v>
      </c>
      <c r="I98" s="187"/>
      <c r="J98" s="187"/>
    </row>
    <row r="99" spans="2:10">
      <c r="B99" s="149" t="s">
        <v>148</v>
      </c>
      <c r="C99" s="181"/>
      <c r="D99" s="180" t="s">
        <v>200</v>
      </c>
      <c r="E99" s="110" t="s">
        <v>203</v>
      </c>
      <c r="F99" s="111">
        <v>22.842813110351599</v>
      </c>
      <c r="G99" s="111">
        <v>28.103376388549801</v>
      </c>
      <c r="H99" s="111">
        <v>18.286613464355479</v>
      </c>
      <c r="I99" s="187">
        <f>SUM(F99:F100)</f>
        <v>22.842813110351599</v>
      </c>
      <c r="J99" s="187">
        <f>F99/(F99+F100)</f>
        <v>1</v>
      </c>
    </row>
    <row r="100" spans="2:10">
      <c r="B100" s="149" t="s">
        <v>148</v>
      </c>
      <c r="C100" s="182"/>
      <c r="D100" s="182"/>
      <c r="E100" s="110" t="s">
        <v>204</v>
      </c>
      <c r="F100" s="111">
        <v>0</v>
      </c>
      <c r="G100" s="111">
        <v>0.81282305717468395</v>
      </c>
      <c r="H100" s="111">
        <v>0</v>
      </c>
      <c r="I100" s="187"/>
      <c r="J100" s="187"/>
    </row>
    <row r="101" spans="2:10">
      <c r="B101" s="149" t="s">
        <v>120</v>
      </c>
      <c r="C101" s="180">
        <v>10142</v>
      </c>
      <c r="D101" s="183"/>
      <c r="E101" s="110" t="s">
        <v>113</v>
      </c>
      <c r="F101" s="111">
        <v>58.624285888671793</v>
      </c>
      <c r="G101" s="111">
        <v>66.223510742187599</v>
      </c>
      <c r="H101" s="111">
        <v>51.037315368652401</v>
      </c>
      <c r="I101" s="184"/>
      <c r="J101" s="184"/>
    </row>
    <row r="102" spans="2:10">
      <c r="B102" s="149" t="s">
        <v>102</v>
      </c>
      <c r="C102" s="181"/>
      <c r="D102" s="183"/>
      <c r="E102" s="110" t="s">
        <v>95</v>
      </c>
      <c r="F102" s="111">
        <v>0</v>
      </c>
      <c r="G102" s="111">
        <v>0</v>
      </c>
      <c r="H102" s="111">
        <v>0</v>
      </c>
      <c r="I102" s="184"/>
      <c r="J102" s="184"/>
    </row>
    <row r="103" spans="2:10" hidden="1">
      <c r="B103" s="149"/>
      <c r="C103" s="181"/>
      <c r="D103" s="185" t="s">
        <v>157</v>
      </c>
      <c r="E103" s="150" t="s">
        <v>158</v>
      </c>
      <c r="F103" s="163"/>
      <c r="G103" s="164"/>
      <c r="H103" s="164"/>
      <c r="I103" s="184">
        <f>SUM(F103:F104)</f>
        <v>0</v>
      </c>
      <c r="J103" s="184" t="e">
        <f>F103/(F103+F104)</f>
        <v>#DIV/0!</v>
      </c>
    </row>
    <row r="104" spans="2:10" hidden="1">
      <c r="B104" s="149"/>
      <c r="C104" s="181"/>
      <c r="D104" s="185"/>
      <c r="E104" s="150" t="s">
        <v>159</v>
      </c>
      <c r="F104" s="163"/>
      <c r="G104" s="164"/>
      <c r="H104" s="164"/>
      <c r="I104" s="184"/>
      <c r="J104" s="184"/>
    </row>
    <row r="105" spans="2:10" hidden="1">
      <c r="B105" s="149"/>
      <c r="C105" s="181"/>
      <c r="D105" s="185" t="s">
        <v>25</v>
      </c>
      <c r="E105" s="150" t="s">
        <v>160</v>
      </c>
      <c r="F105" s="163"/>
      <c r="G105" s="164"/>
      <c r="H105" s="164"/>
      <c r="I105" s="184">
        <f>SUM(F105:F106)</f>
        <v>0</v>
      </c>
      <c r="J105" s="184" t="e">
        <f>F105/(F105+F106)</f>
        <v>#DIV/0!</v>
      </c>
    </row>
    <row r="106" spans="2:10" hidden="1">
      <c r="B106" s="149"/>
      <c r="C106" s="181"/>
      <c r="D106" s="185"/>
      <c r="E106" s="150" t="s">
        <v>161</v>
      </c>
      <c r="F106" s="163"/>
      <c r="G106" s="164"/>
      <c r="H106" s="164"/>
      <c r="I106" s="184"/>
      <c r="J106" s="184"/>
    </row>
    <row r="107" spans="2:10" hidden="1">
      <c r="B107" s="149"/>
      <c r="C107" s="181"/>
      <c r="D107" s="185" t="s">
        <v>162</v>
      </c>
      <c r="E107" s="150" t="s">
        <v>163</v>
      </c>
      <c r="F107" s="163"/>
      <c r="G107" s="163"/>
      <c r="H107" s="163"/>
      <c r="I107" s="184">
        <f>SUM(F107:F108)</f>
        <v>0</v>
      </c>
      <c r="J107" s="184" t="e">
        <f>F107/(F107+F108)</f>
        <v>#DIV/0!</v>
      </c>
    </row>
    <row r="108" spans="2:10" hidden="1">
      <c r="B108" s="149"/>
      <c r="C108" s="181"/>
      <c r="D108" s="185"/>
      <c r="E108" s="150" t="s">
        <v>164</v>
      </c>
      <c r="F108" s="163"/>
      <c r="G108" s="163"/>
      <c r="H108" s="163"/>
      <c r="I108" s="184"/>
      <c r="J108" s="184"/>
    </row>
    <row r="109" spans="2:10" hidden="1">
      <c r="B109" s="121"/>
      <c r="C109" s="181"/>
      <c r="D109" s="185" t="s">
        <v>28</v>
      </c>
      <c r="E109" s="150" t="s">
        <v>165</v>
      </c>
      <c r="F109" s="165"/>
      <c r="G109" s="165"/>
      <c r="H109" s="165"/>
      <c r="I109" s="184">
        <f>SUM(F109:F110)</f>
        <v>0</v>
      </c>
      <c r="J109" s="184" t="e">
        <f>F109/(F109+F110)</f>
        <v>#DIV/0!</v>
      </c>
    </row>
    <row r="110" spans="2:10" hidden="1">
      <c r="B110" s="149"/>
      <c r="C110" s="181"/>
      <c r="D110" s="185"/>
      <c r="E110" s="150" t="s">
        <v>166</v>
      </c>
      <c r="F110" s="165"/>
      <c r="G110" s="165"/>
      <c r="H110" s="165"/>
      <c r="I110" s="184"/>
      <c r="J110" s="184"/>
    </row>
    <row r="111" spans="2:10">
      <c r="B111" s="149" t="s">
        <v>135</v>
      </c>
      <c r="C111" s="181"/>
      <c r="D111" s="186" t="s">
        <v>32</v>
      </c>
      <c r="E111" s="110" t="s">
        <v>198</v>
      </c>
      <c r="F111" s="111">
        <v>0</v>
      </c>
      <c r="G111" s="111">
        <v>0.72560268640518</v>
      </c>
      <c r="H111" s="111">
        <v>0</v>
      </c>
      <c r="I111" s="187">
        <f>SUM(F111:F112)</f>
        <v>49.419461059570395</v>
      </c>
      <c r="J111" s="187">
        <f>F111/(F111+F112)</f>
        <v>0</v>
      </c>
    </row>
    <row r="112" spans="2:10">
      <c r="B112" s="149" t="s">
        <v>135</v>
      </c>
      <c r="C112" s="181"/>
      <c r="D112" s="186"/>
      <c r="E112" s="110" t="s">
        <v>199</v>
      </c>
      <c r="F112" s="111">
        <v>49.419461059570395</v>
      </c>
      <c r="G112" s="111">
        <v>56.222801208496001</v>
      </c>
      <c r="H112" s="111">
        <v>42.625946044922003</v>
      </c>
      <c r="I112" s="187"/>
      <c r="J112" s="187"/>
    </row>
    <row r="113" spans="2:10">
      <c r="B113" s="149" t="s">
        <v>149</v>
      </c>
      <c r="C113" s="181"/>
      <c r="D113" s="180" t="s">
        <v>200</v>
      </c>
      <c r="E113" s="110" t="s">
        <v>203</v>
      </c>
      <c r="F113" s="111">
        <v>14.928385925292961</v>
      </c>
      <c r="G113" s="111">
        <v>19.37873458862304</v>
      </c>
      <c r="H113" s="111">
        <v>11.22000312805176</v>
      </c>
      <c r="I113" s="187">
        <f>SUM(F113:F114)</f>
        <v>14.928385925292961</v>
      </c>
      <c r="J113" s="187">
        <f>F113/(F113+F114)</f>
        <v>1</v>
      </c>
    </row>
    <row r="114" spans="2:10">
      <c r="B114" s="149" t="s">
        <v>149</v>
      </c>
      <c r="C114" s="182"/>
      <c r="D114" s="182"/>
      <c r="E114" s="110" t="s">
        <v>204</v>
      </c>
      <c r="F114" s="111">
        <v>0</v>
      </c>
      <c r="G114" s="111">
        <v>0.858820199966432</v>
      </c>
      <c r="H114" s="111">
        <v>0</v>
      </c>
      <c r="I114" s="187"/>
      <c r="J114" s="187"/>
    </row>
    <row r="115" spans="2:10">
      <c r="B115" s="149" t="s">
        <v>121</v>
      </c>
      <c r="C115" s="180">
        <v>10156</v>
      </c>
      <c r="D115" s="183"/>
      <c r="E115" s="110" t="s">
        <v>113</v>
      </c>
      <c r="F115" s="111">
        <v>48.818756103515604</v>
      </c>
      <c r="G115" s="111">
        <v>55.7293090820312</v>
      </c>
      <c r="H115" s="111">
        <v>41.918334960937599</v>
      </c>
      <c r="I115" s="184"/>
      <c r="J115" s="184"/>
    </row>
    <row r="116" spans="2:10">
      <c r="B116" s="149" t="s">
        <v>104</v>
      </c>
      <c r="C116" s="181"/>
      <c r="D116" s="183"/>
      <c r="E116" s="110" t="s">
        <v>95</v>
      </c>
      <c r="F116" s="111">
        <v>67.887609863281199</v>
      </c>
      <c r="G116" s="111">
        <v>76.131080627441605</v>
      </c>
      <c r="H116" s="111">
        <v>59.658546447753999</v>
      </c>
      <c r="I116" s="184"/>
      <c r="J116" s="184"/>
    </row>
    <row r="117" spans="2:10" hidden="1">
      <c r="B117" s="149"/>
      <c r="C117" s="181"/>
      <c r="D117" s="185" t="s">
        <v>157</v>
      </c>
      <c r="E117" s="150" t="s">
        <v>158</v>
      </c>
      <c r="F117" s="163"/>
      <c r="G117" s="164"/>
      <c r="H117" s="164"/>
      <c r="I117" s="184">
        <f>SUM(F117:F118)</f>
        <v>0</v>
      </c>
      <c r="J117" s="184" t="e">
        <f>F117/(F117+F118)</f>
        <v>#DIV/0!</v>
      </c>
    </row>
    <row r="118" spans="2:10" hidden="1">
      <c r="B118" s="149"/>
      <c r="C118" s="181"/>
      <c r="D118" s="185"/>
      <c r="E118" s="150" t="s">
        <v>159</v>
      </c>
      <c r="F118" s="163"/>
      <c r="G118" s="164"/>
      <c r="H118" s="164"/>
      <c r="I118" s="184"/>
      <c r="J118" s="184"/>
    </row>
    <row r="119" spans="2:10" hidden="1">
      <c r="B119" s="149"/>
      <c r="C119" s="181"/>
      <c r="D119" s="185" t="s">
        <v>25</v>
      </c>
      <c r="E119" s="150" t="s">
        <v>160</v>
      </c>
      <c r="F119" s="163"/>
      <c r="G119" s="164"/>
      <c r="H119" s="164"/>
      <c r="I119" s="184">
        <f>SUM(F119:F120)</f>
        <v>0</v>
      </c>
      <c r="J119" s="184" t="e">
        <f>F119/(F119+F120)</f>
        <v>#DIV/0!</v>
      </c>
    </row>
    <row r="120" spans="2:10" hidden="1">
      <c r="B120" s="149"/>
      <c r="C120" s="181"/>
      <c r="D120" s="185"/>
      <c r="E120" s="150" t="s">
        <v>161</v>
      </c>
      <c r="F120" s="163"/>
      <c r="G120" s="164"/>
      <c r="H120" s="164"/>
      <c r="I120" s="184"/>
      <c r="J120" s="184"/>
    </row>
    <row r="121" spans="2:10" hidden="1">
      <c r="B121" s="149"/>
      <c r="C121" s="181"/>
      <c r="D121" s="185" t="s">
        <v>162</v>
      </c>
      <c r="E121" s="150" t="s">
        <v>163</v>
      </c>
      <c r="F121" s="163"/>
      <c r="G121" s="163"/>
      <c r="H121" s="163"/>
      <c r="I121" s="184">
        <f>SUM(F121:F122)</f>
        <v>0</v>
      </c>
      <c r="J121" s="184" t="e">
        <f>F121/(F121+F122)</f>
        <v>#DIV/0!</v>
      </c>
    </row>
    <row r="122" spans="2:10" hidden="1">
      <c r="B122" s="149"/>
      <c r="C122" s="181"/>
      <c r="D122" s="185"/>
      <c r="E122" s="150" t="s">
        <v>164</v>
      </c>
      <c r="F122" s="163"/>
      <c r="G122" s="163"/>
      <c r="H122" s="163"/>
      <c r="I122" s="184"/>
      <c r="J122" s="184"/>
    </row>
    <row r="123" spans="2:10" hidden="1">
      <c r="B123" s="149"/>
      <c r="C123" s="181"/>
      <c r="D123" s="185" t="s">
        <v>28</v>
      </c>
      <c r="E123" s="150" t="s">
        <v>165</v>
      </c>
      <c r="F123" s="165"/>
      <c r="G123" s="165"/>
      <c r="H123" s="165"/>
      <c r="I123" s="184">
        <f>SUM(F123:F124)</f>
        <v>0</v>
      </c>
      <c r="J123" s="184" t="e">
        <f>F123/(F123+F124)</f>
        <v>#DIV/0!</v>
      </c>
    </row>
    <row r="124" spans="2:10" hidden="1">
      <c r="B124" s="149"/>
      <c r="C124" s="181"/>
      <c r="D124" s="185"/>
      <c r="E124" s="150" t="s">
        <v>166</v>
      </c>
      <c r="F124" s="165"/>
      <c r="G124" s="165"/>
      <c r="H124" s="165"/>
      <c r="I124" s="184"/>
      <c r="J124" s="184"/>
    </row>
    <row r="125" spans="2:10">
      <c r="B125" s="121" t="s">
        <v>136</v>
      </c>
      <c r="C125" s="181"/>
      <c r="D125" s="186" t="s">
        <v>32</v>
      </c>
      <c r="E125" s="110" t="s">
        <v>198</v>
      </c>
      <c r="F125" s="111">
        <v>0</v>
      </c>
      <c r="G125" s="111">
        <v>0.76596975326537997</v>
      </c>
      <c r="H125" s="111">
        <v>0</v>
      </c>
      <c r="I125" s="187">
        <f>SUM(F125:F126)</f>
        <v>39.534674072265602</v>
      </c>
      <c r="J125" s="187">
        <f>F125/(F125+F126)</f>
        <v>0</v>
      </c>
    </row>
    <row r="126" spans="2:10">
      <c r="B126" s="121" t="s">
        <v>136</v>
      </c>
      <c r="C126" s="181"/>
      <c r="D126" s="186"/>
      <c r="E126" s="110" t="s">
        <v>199</v>
      </c>
      <c r="F126" s="111">
        <v>39.534674072265602</v>
      </c>
      <c r="G126" s="111">
        <v>45.782997131347599</v>
      </c>
      <c r="H126" s="111">
        <v>33.294635772705078</v>
      </c>
      <c r="I126" s="187"/>
      <c r="J126" s="187"/>
    </row>
    <row r="127" spans="2:10">
      <c r="B127" s="121" t="s">
        <v>167</v>
      </c>
      <c r="C127" s="181"/>
      <c r="D127" s="180" t="s">
        <v>200</v>
      </c>
      <c r="E127" s="110" t="s">
        <v>203</v>
      </c>
      <c r="F127" s="111">
        <v>11.71329498291016</v>
      </c>
      <c r="G127" s="111">
        <v>15.58618259429932</v>
      </c>
      <c r="H127" s="111">
        <v>8.5437431335449201</v>
      </c>
      <c r="I127" s="187">
        <f>SUM(F127:F128)</f>
        <v>11.71329498291016</v>
      </c>
      <c r="J127" s="187">
        <f>F127/(F127+F128)</f>
        <v>1</v>
      </c>
    </row>
    <row r="128" spans="2:10">
      <c r="B128" s="121" t="s">
        <v>167</v>
      </c>
      <c r="C128" s="182"/>
      <c r="D128" s="182"/>
      <c r="E128" s="110" t="s">
        <v>204</v>
      </c>
      <c r="F128" s="111">
        <v>0</v>
      </c>
      <c r="G128" s="111">
        <v>0.81517285108566395</v>
      </c>
      <c r="H128" s="111">
        <v>0</v>
      </c>
      <c r="I128" s="187"/>
      <c r="J128" s="187"/>
    </row>
    <row r="129" spans="2:10">
      <c r="B129" s="121" t="s">
        <v>122</v>
      </c>
      <c r="C129" s="180">
        <v>10167</v>
      </c>
      <c r="D129" s="183"/>
      <c r="E129" s="110" t="s">
        <v>113</v>
      </c>
      <c r="F129" s="111">
        <v>63.547839355468795</v>
      </c>
      <c r="G129" s="111">
        <v>71.561340332031193</v>
      </c>
      <c r="H129" s="111">
        <v>55.547962188720803</v>
      </c>
      <c r="I129" s="184"/>
      <c r="J129" s="184"/>
    </row>
    <row r="130" spans="2:10">
      <c r="B130" s="121" t="s">
        <v>105</v>
      </c>
      <c r="C130" s="181"/>
      <c r="D130" s="183"/>
      <c r="E130" s="110" t="s">
        <v>95</v>
      </c>
      <c r="F130" s="111">
        <v>97.08883666992179</v>
      </c>
      <c r="G130" s="111">
        <v>106.7721633911132</v>
      </c>
      <c r="H130" s="111">
        <v>87.425399780273594</v>
      </c>
      <c r="I130" s="184"/>
      <c r="J130" s="184"/>
    </row>
    <row r="131" spans="2:10" hidden="1">
      <c r="B131" s="121"/>
      <c r="C131" s="181"/>
      <c r="D131" s="185" t="s">
        <v>157</v>
      </c>
      <c r="E131" s="150" t="s">
        <v>158</v>
      </c>
      <c r="F131" s="163"/>
      <c r="G131" s="164"/>
      <c r="H131" s="164"/>
      <c r="I131" s="184">
        <f>SUM(F131:F132)</f>
        <v>0</v>
      </c>
      <c r="J131" s="184" t="e">
        <f>F131/(F131+F132)</f>
        <v>#DIV/0!</v>
      </c>
    </row>
    <row r="132" spans="2:10" hidden="1">
      <c r="B132" s="121"/>
      <c r="C132" s="181"/>
      <c r="D132" s="185"/>
      <c r="E132" s="150" t="s">
        <v>159</v>
      </c>
      <c r="F132" s="163"/>
      <c r="G132" s="164"/>
      <c r="H132" s="164"/>
      <c r="I132" s="184"/>
      <c r="J132" s="184"/>
    </row>
    <row r="133" spans="2:10" hidden="1">
      <c r="B133" s="121"/>
      <c r="C133" s="181"/>
      <c r="D133" s="185" t="s">
        <v>25</v>
      </c>
      <c r="E133" s="150" t="s">
        <v>160</v>
      </c>
      <c r="F133" s="163"/>
      <c r="G133" s="164"/>
      <c r="H133" s="164"/>
      <c r="I133" s="184">
        <f>SUM(F133:F134)</f>
        <v>0</v>
      </c>
      <c r="J133" s="184" t="e">
        <f>F133/(F133+F134)</f>
        <v>#DIV/0!</v>
      </c>
    </row>
    <row r="134" spans="2:10" hidden="1">
      <c r="B134" s="121"/>
      <c r="C134" s="181"/>
      <c r="D134" s="185"/>
      <c r="E134" s="150" t="s">
        <v>161</v>
      </c>
      <c r="F134" s="163"/>
      <c r="G134" s="164"/>
      <c r="H134" s="164"/>
      <c r="I134" s="184"/>
      <c r="J134" s="184"/>
    </row>
    <row r="135" spans="2:10" hidden="1">
      <c r="B135" s="149"/>
      <c r="C135" s="181"/>
      <c r="D135" s="185" t="s">
        <v>162</v>
      </c>
      <c r="E135" s="150" t="s">
        <v>163</v>
      </c>
      <c r="F135" s="163"/>
      <c r="G135" s="163"/>
      <c r="H135" s="163"/>
      <c r="I135" s="184">
        <f>SUM(F135:F136)</f>
        <v>0</v>
      </c>
      <c r="J135" s="184" t="e">
        <f>F135/(F135+F136)</f>
        <v>#DIV/0!</v>
      </c>
    </row>
    <row r="136" spans="2:10" hidden="1">
      <c r="B136" s="149"/>
      <c r="C136" s="181"/>
      <c r="D136" s="185"/>
      <c r="E136" s="150" t="s">
        <v>164</v>
      </c>
      <c r="F136" s="163"/>
      <c r="G136" s="163"/>
      <c r="H136" s="163"/>
      <c r="I136" s="184"/>
      <c r="J136" s="184"/>
    </row>
    <row r="137" spans="2:10" hidden="1">
      <c r="B137" s="121"/>
      <c r="C137" s="181"/>
      <c r="D137" s="185" t="s">
        <v>28</v>
      </c>
      <c r="E137" s="150" t="s">
        <v>165</v>
      </c>
      <c r="F137" s="165"/>
      <c r="G137" s="165"/>
      <c r="H137" s="165"/>
      <c r="I137" s="184">
        <f>SUM(F137:F138)</f>
        <v>0</v>
      </c>
      <c r="J137" s="184" t="e">
        <f>F137/(F137+F138)</f>
        <v>#DIV/0!</v>
      </c>
    </row>
    <row r="138" spans="2:10" hidden="1">
      <c r="B138" s="121"/>
      <c r="C138" s="181"/>
      <c r="D138" s="185"/>
      <c r="E138" s="150" t="s">
        <v>166</v>
      </c>
      <c r="F138" s="165"/>
      <c r="G138" s="165"/>
      <c r="H138" s="165"/>
      <c r="I138" s="184"/>
      <c r="J138" s="184"/>
    </row>
    <row r="139" spans="2:10">
      <c r="B139" s="121" t="s">
        <v>137</v>
      </c>
      <c r="C139" s="181"/>
      <c r="D139" s="186" t="s">
        <v>32</v>
      </c>
      <c r="E139" s="110" t="s">
        <v>198</v>
      </c>
      <c r="F139" s="111">
        <v>0.25725746154785201</v>
      </c>
      <c r="G139" s="111">
        <v>1.22878849506378</v>
      </c>
      <c r="H139" s="111">
        <v>1.080453023314476E-2</v>
      </c>
      <c r="I139" s="187">
        <f>SUM(F139:F140)</f>
        <v>59.799969863891647</v>
      </c>
      <c r="J139" s="187">
        <f>F139/(F139+F140)</f>
        <v>4.3019664078992942E-3</v>
      </c>
    </row>
    <row r="140" spans="2:10">
      <c r="B140" s="121" t="s">
        <v>137</v>
      </c>
      <c r="C140" s="181"/>
      <c r="D140" s="186"/>
      <c r="E140" s="110" t="s">
        <v>199</v>
      </c>
      <c r="F140" s="111">
        <v>59.542712402343795</v>
      </c>
      <c r="G140" s="111">
        <v>67.244270324707202</v>
      </c>
      <c r="H140" s="111">
        <v>51.853725433349602</v>
      </c>
      <c r="I140" s="187"/>
      <c r="J140" s="187"/>
    </row>
    <row r="141" spans="2:10">
      <c r="B141" s="121" t="s">
        <v>168</v>
      </c>
      <c r="C141" s="181"/>
      <c r="D141" s="180" t="s">
        <v>200</v>
      </c>
      <c r="E141" s="110" t="s">
        <v>203</v>
      </c>
      <c r="F141" s="111">
        <v>17.541430664062499</v>
      </c>
      <c r="G141" s="111">
        <v>22.137456893920881</v>
      </c>
      <c r="H141" s="111">
        <v>13.63253784179688</v>
      </c>
      <c r="I141" s="187">
        <f>SUM(F141:F142)</f>
        <v>17.806722688674924</v>
      </c>
      <c r="J141" s="187">
        <f>F141/(F141+F142)</f>
        <v>0.98510158049571073</v>
      </c>
    </row>
    <row r="142" spans="2:10">
      <c r="B142" s="121" t="s">
        <v>168</v>
      </c>
      <c r="C142" s="182"/>
      <c r="D142" s="182"/>
      <c r="E142" s="110" t="s">
        <v>204</v>
      </c>
      <c r="F142" s="111">
        <v>0.26529202461242601</v>
      </c>
      <c r="G142" s="111">
        <v>1.2671695947647079</v>
      </c>
      <c r="H142" s="111">
        <v>1.114196423441172E-2</v>
      </c>
      <c r="I142" s="187"/>
      <c r="J142" s="187"/>
    </row>
    <row r="143" spans="2:10">
      <c r="B143" s="121" t="s">
        <v>123</v>
      </c>
      <c r="C143" s="180">
        <v>10174</v>
      </c>
      <c r="D143" s="183"/>
      <c r="E143" s="110" t="s">
        <v>113</v>
      </c>
      <c r="F143" s="111">
        <v>48.691696166992202</v>
      </c>
      <c r="G143" s="111">
        <v>55.620460510253999</v>
      </c>
      <c r="H143" s="111">
        <v>41.773117065429602</v>
      </c>
      <c r="I143" s="184"/>
      <c r="J143" s="184"/>
    </row>
    <row r="144" spans="2:10">
      <c r="B144" s="121" t="s">
        <v>106</v>
      </c>
      <c r="C144" s="181"/>
      <c r="D144" s="183"/>
      <c r="E144" s="110" t="s">
        <v>95</v>
      </c>
      <c r="F144" s="111">
        <v>74.50100708007821</v>
      </c>
      <c r="G144" s="111">
        <v>83.024993896484403</v>
      </c>
      <c r="H144" s="111">
        <v>65.992446899414006</v>
      </c>
      <c r="I144" s="184"/>
      <c r="J144" s="184"/>
    </row>
    <row r="145" spans="2:10" hidden="1">
      <c r="B145" s="121"/>
      <c r="C145" s="181"/>
      <c r="D145" s="185" t="s">
        <v>157</v>
      </c>
      <c r="E145" s="150" t="s">
        <v>158</v>
      </c>
      <c r="F145" s="163"/>
      <c r="G145" s="164"/>
      <c r="H145" s="164"/>
      <c r="I145" s="184">
        <f>SUM(F145:F146)</f>
        <v>0</v>
      </c>
      <c r="J145" s="184" t="e">
        <f>F145/(F145+F146)</f>
        <v>#DIV/0!</v>
      </c>
    </row>
    <row r="146" spans="2:10" hidden="1">
      <c r="B146" s="121"/>
      <c r="C146" s="181"/>
      <c r="D146" s="185"/>
      <c r="E146" s="150" t="s">
        <v>159</v>
      </c>
      <c r="F146" s="163"/>
      <c r="G146" s="164"/>
      <c r="H146" s="164"/>
      <c r="I146" s="184"/>
      <c r="J146" s="184"/>
    </row>
    <row r="147" spans="2:10" hidden="1">
      <c r="B147" s="149"/>
      <c r="C147" s="181"/>
      <c r="D147" s="185" t="s">
        <v>25</v>
      </c>
      <c r="E147" s="150" t="s">
        <v>160</v>
      </c>
      <c r="F147" s="163"/>
      <c r="G147" s="164"/>
      <c r="H147" s="164"/>
      <c r="I147" s="184">
        <f>SUM(F147:F148)</f>
        <v>0</v>
      </c>
      <c r="J147" s="184" t="e">
        <f>F147/(F147+F148)</f>
        <v>#DIV/0!</v>
      </c>
    </row>
    <row r="148" spans="2:10" hidden="1">
      <c r="B148" s="149"/>
      <c r="C148" s="181"/>
      <c r="D148" s="185"/>
      <c r="E148" s="150" t="s">
        <v>161</v>
      </c>
      <c r="F148" s="163"/>
      <c r="G148" s="164"/>
      <c r="H148" s="164"/>
      <c r="I148" s="184"/>
      <c r="J148" s="184"/>
    </row>
    <row r="149" spans="2:10" hidden="1">
      <c r="B149" s="149"/>
      <c r="C149" s="181"/>
      <c r="D149" s="185" t="s">
        <v>162</v>
      </c>
      <c r="E149" s="150" t="s">
        <v>163</v>
      </c>
      <c r="F149" s="163"/>
      <c r="G149" s="163"/>
      <c r="H149" s="163"/>
      <c r="I149" s="184">
        <f>SUM(F149:F150)</f>
        <v>0</v>
      </c>
      <c r="J149" s="184" t="e">
        <f>F149/(F149+F150)</f>
        <v>#DIV/0!</v>
      </c>
    </row>
    <row r="150" spans="2:10" hidden="1">
      <c r="B150" s="149"/>
      <c r="C150" s="181"/>
      <c r="D150" s="185"/>
      <c r="E150" s="150" t="s">
        <v>164</v>
      </c>
      <c r="F150" s="163"/>
      <c r="G150" s="163"/>
      <c r="H150" s="163"/>
      <c r="I150" s="184"/>
      <c r="J150" s="184"/>
    </row>
    <row r="151" spans="2:10" hidden="1">
      <c r="B151" s="149"/>
      <c r="C151" s="181"/>
      <c r="D151" s="185" t="s">
        <v>28</v>
      </c>
      <c r="E151" s="150" t="s">
        <v>165</v>
      </c>
      <c r="F151" s="165"/>
      <c r="G151" s="165"/>
      <c r="H151" s="165"/>
      <c r="I151" s="184">
        <f>SUM(F151:F152)</f>
        <v>0</v>
      </c>
      <c r="J151" s="184" t="e">
        <f>F151/(F151+F152)</f>
        <v>#DIV/0!</v>
      </c>
    </row>
    <row r="152" spans="2:10" hidden="1">
      <c r="B152" s="149"/>
      <c r="C152" s="181"/>
      <c r="D152" s="185"/>
      <c r="E152" s="150" t="s">
        <v>166</v>
      </c>
      <c r="F152" s="165"/>
      <c r="G152" s="165"/>
      <c r="H152" s="165"/>
      <c r="I152" s="184"/>
      <c r="J152" s="184"/>
    </row>
    <row r="153" spans="2:10">
      <c r="B153" s="149" t="s">
        <v>138</v>
      </c>
      <c r="C153" s="181"/>
      <c r="D153" s="186" t="s">
        <v>32</v>
      </c>
      <c r="E153" s="110" t="s">
        <v>198</v>
      </c>
      <c r="F153" s="111">
        <v>0</v>
      </c>
      <c r="G153" s="111">
        <v>0.83964043855667203</v>
      </c>
      <c r="H153" s="111">
        <v>0</v>
      </c>
      <c r="I153" s="187">
        <f>SUM(F153:F154)</f>
        <v>47.315515136718801</v>
      </c>
      <c r="J153" s="187">
        <f>F153/(F153+F154)</f>
        <v>0</v>
      </c>
    </row>
    <row r="154" spans="2:10">
      <c r="B154" s="149" t="s">
        <v>138</v>
      </c>
      <c r="C154" s="181"/>
      <c r="D154" s="186"/>
      <c r="E154" s="110" t="s">
        <v>199</v>
      </c>
      <c r="F154" s="111">
        <v>47.315515136718801</v>
      </c>
      <c r="G154" s="111">
        <v>54.475910186767599</v>
      </c>
      <c r="H154" s="111">
        <v>40.165992736816399</v>
      </c>
      <c r="I154" s="187"/>
      <c r="J154" s="187"/>
    </row>
    <row r="155" spans="2:10">
      <c r="B155" s="149" t="s">
        <v>169</v>
      </c>
      <c r="C155" s="181"/>
      <c r="D155" s="180" t="s">
        <v>200</v>
      </c>
      <c r="E155" s="110" t="s">
        <v>203</v>
      </c>
      <c r="F155" s="111">
        <v>15.553103637695321</v>
      </c>
      <c r="G155" s="111">
        <v>19.922578811645518</v>
      </c>
      <c r="H155" s="111">
        <v>11.8765926361084</v>
      </c>
      <c r="I155" s="187">
        <f>SUM(F155:F156)</f>
        <v>15.553103637695321</v>
      </c>
      <c r="J155" s="187">
        <f>F155/(F155+F156)</f>
        <v>1</v>
      </c>
    </row>
    <row r="156" spans="2:10">
      <c r="B156" s="149" t="s">
        <v>169</v>
      </c>
      <c r="C156" s="182"/>
      <c r="D156" s="182"/>
      <c r="E156" s="110" t="s">
        <v>204</v>
      </c>
      <c r="F156" s="111">
        <v>0</v>
      </c>
      <c r="G156" s="111">
        <v>0.80214047431946001</v>
      </c>
      <c r="H156" s="111">
        <v>0</v>
      </c>
      <c r="I156" s="187"/>
      <c r="J156" s="187"/>
    </row>
    <row r="157" spans="2:10">
      <c r="B157" s="149" t="s">
        <v>124</v>
      </c>
      <c r="C157" s="180">
        <v>10185</v>
      </c>
      <c r="D157" s="183"/>
      <c r="E157" s="110" t="s">
        <v>113</v>
      </c>
      <c r="F157" s="111">
        <v>60.503015136718794</v>
      </c>
      <c r="G157" s="111">
        <v>68.616432189941605</v>
      </c>
      <c r="H157" s="111">
        <v>52.403564453125199</v>
      </c>
      <c r="I157" s="184"/>
      <c r="J157" s="184"/>
    </row>
    <row r="158" spans="2:10">
      <c r="B158" s="149" t="s">
        <v>107</v>
      </c>
      <c r="C158" s="181"/>
      <c r="D158" s="183"/>
      <c r="E158" s="110" t="s">
        <v>95</v>
      </c>
      <c r="F158" s="111">
        <v>71.851049804687605</v>
      </c>
      <c r="G158" s="111">
        <v>80.493789672851605</v>
      </c>
      <c r="H158" s="111">
        <v>63.224159240722798</v>
      </c>
      <c r="I158" s="184"/>
      <c r="J158" s="184"/>
    </row>
    <row r="159" spans="2:10" hidden="1">
      <c r="B159" s="149"/>
      <c r="C159" s="181"/>
      <c r="D159" s="185" t="s">
        <v>157</v>
      </c>
      <c r="E159" s="150" t="s">
        <v>158</v>
      </c>
      <c r="F159" s="163"/>
      <c r="G159" s="164"/>
      <c r="H159" s="164"/>
      <c r="I159" s="184">
        <f>SUM(F159:F160)</f>
        <v>0</v>
      </c>
      <c r="J159" s="184" t="e">
        <f>F159/(F159+F160)</f>
        <v>#DIV/0!</v>
      </c>
    </row>
    <row r="160" spans="2:10" hidden="1">
      <c r="B160" s="149"/>
      <c r="C160" s="181"/>
      <c r="D160" s="185"/>
      <c r="E160" s="150" t="s">
        <v>159</v>
      </c>
      <c r="F160" s="163"/>
      <c r="G160" s="164"/>
      <c r="H160" s="164"/>
      <c r="I160" s="184"/>
      <c r="J160" s="184"/>
    </row>
    <row r="161" spans="2:10" hidden="1">
      <c r="B161" s="149"/>
      <c r="C161" s="181"/>
      <c r="D161" s="185" t="s">
        <v>25</v>
      </c>
      <c r="E161" s="150" t="s">
        <v>160</v>
      </c>
      <c r="F161" s="163"/>
      <c r="G161" s="164"/>
      <c r="H161" s="164"/>
      <c r="I161" s="184">
        <f>SUM(F161:F162)</f>
        <v>0</v>
      </c>
      <c r="J161" s="184" t="e">
        <f>F161/(F161+F162)</f>
        <v>#DIV/0!</v>
      </c>
    </row>
    <row r="162" spans="2:10" hidden="1">
      <c r="B162" s="149"/>
      <c r="C162" s="181"/>
      <c r="D162" s="185"/>
      <c r="E162" s="150" t="s">
        <v>161</v>
      </c>
      <c r="F162" s="163"/>
      <c r="G162" s="164"/>
      <c r="H162" s="164"/>
      <c r="I162" s="184"/>
      <c r="J162" s="184"/>
    </row>
    <row r="163" spans="2:10" hidden="1">
      <c r="B163" s="149"/>
      <c r="C163" s="181"/>
      <c r="D163" s="185" t="s">
        <v>162</v>
      </c>
      <c r="E163" s="150" t="s">
        <v>163</v>
      </c>
      <c r="F163" s="163"/>
      <c r="G163" s="163"/>
      <c r="H163" s="163"/>
      <c r="I163" s="184">
        <f>SUM(F163:F164)</f>
        <v>0</v>
      </c>
      <c r="J163" s="184" t="e">
        <f>F163/(F163+F164)</f>
        <v>#DIV/0!</v>
      </c>
    </row>
    <row r="164" spans="2:10" hidden="1">
      <c r="B164" s="149"/>
      <c r="C164" s="181"/>
      <c r="D164" s="185"/>
      <c r="E164" s="150" t="s">
        <v>164</v>
      </c>
      <c r="F164" s="163"/>
      <c r="G164" s="163"/>
      <c r="H164" s="163"/>
      <c r="I164" s="184"/>
      <c r="J164" s="184"/>
    </row>
    <row r="165" spans="2:10" hidden="1">
      <c r="B165" s="149"/>
      <c r="C165" s="181"/>
      <c r="D165" s="185" t="s">
        <v>28</v>
      </c>
      <c r="E165" s="150" t="s">
        <v>165</v>
      </c>
      <c r="F165" s="165"/>
      <c r="G165" s="165"/>
      <c r="H165" s="165"/>
      <c r="I165" s="184">
        <f>SUM(F165:F166)</f>
        <v>0</v>
      </c>
      <c r="J165" s="184" t="e">
        <f>F165/(F165+F166)</f>
        <v>#DIV/0!</v>
      </c>
    </row>
    <row r="166" spans="2:10" hidden="1">
      <c r="B166" s="149"/>
      <c r="C166" s="181"/>
      <c r="D166" s="185"/>
      <c r="E166" s="150" t="s">
        <v>166</v>
      </c>
      <c r="F166" s="165"/>
      <c r="G166" s="165"/>
      <c r="H166" s="165"/>
      <c r="I166" s="184"/>
      <c r="J166" s="184"/>
    </row>
    <row r="167" spans="2:10">
      <c r="B167" s="149" t="s">
        <v>139</v>
      </c>
      <c r="C167" s="181"/>
      <c r="D167" s="186" t="s">
        <v>32</v>
      </c>
      <c r="E167" s="110" t="s">
        <v>198</v>
      </c>
      <c r="F167" s="111">
        <v>0.77609996795654201</v>
      </c>
      <c r="G167" s="111">
        <v>2.0572037696838361</v>
      </c>
      <c r="H167" s="111">
        <v>0.18418282270431521</v>
      </c>
      <c r="I167" s="187">
        <f>SUM(F167:F168)</f>
        <v>47.831416130065939</v>
      </c>
      <c r="J167" s="187">
        <f>F167/(F167+F168)</f>
        <v>1.6225736780322922E-2</v>
      </c>
    </row>
    <row r="168" spans="2:10">
      <c r="B168" s="149" t="s">
        <v>139</v>
      </c>
      <c r="C168" s="181"/>
      <c r="D168" s="186"/>
      <c r="E168" s="110" t="s">
        <v>199</v>
      </c>
      <c r="F168" s="111">
        <v>47.055316162109399</v>
      </c>
      <c r="G168" s="111">
        <v>53.9156265258788</v>
      </c>
      <c r="H168" s="111">
        <v>40.204990386962798</v>
      </c>
      <c r="I168" s="187"/>
      <c r="J168" s="187"/>
    </row>
    <row r="169" spans="2:10">
      <c r="B169" s="149" t="s">
        <v>170</v>
      </c>
      <c r="C169" s="181"/>
      <c r="D169" s="180" t="s">
        <v>200</v>
      </c>
      <c r="E169" s="110" t="s">
        <v>203</v>
      </c>
      <c r="F169" s="111">
        <v>15.059729003906261</v>
      </c>
      <c r="G169" s="111">
        <v>19.45816612243652</v>
      </c>
      <c r="H169" s="111">
        <v>11.382102966308601</v>
      </c>
      <c r="I169" s="187">
        <f>SUM(F169:F170)</f>
        <v>15.059729003906261</v>
      </c>
      <c r="J169" s="187">
        <f>F169/(F169+F170)</f>
        <v>1</v>
      </c>
    </row>
    <row r="170" spans="2:10">
      <c r="B170" s="149" t="s">
        <v>170</v>
      </c>
      <c r="C170" s="182"/>
      <c r="D170" s="182"/>
      <c r="E170" s="110" t="s">
        <v>204</v>
      </c>
      <c r="F170" s="111">
        <v>0</v>
      </c>
      <c r="G170" s="111">
        <v>0.83427453041076804</v>
      </c>
      <c r="H170" s="111">
        <v>0</v>
      </c>
      <c r="I170" s="187"/>
      <c r="J170" s="187"/>
    </row>
    <row r="171" spans="2:10">
      <c r="B171" s="149" t="s">
        <v>125</v>
      </c>
      <c r="C171" s="180">
        <v>10196</v>
      </c>
      <c r="D171" s="183"/>
      <c r="E171" s="110" t="s">
        <v>113</v>
      </c>
      <c r="F171" s="111">
        <v>60.810021972656202</v>
      </c>
      <c r="G171" s="111">
        <v>69.534027099609204</v>
      </c>
      <c r="H171" s="111">
        <v>52.102161407470803</v>
      </c>
      <c r="I171" s="184"/>
      <c r="J171" s="184"/>
    </row>
    <row r="172" spans="2:10">
      <c r="B172" s="149" t="s">
        <v>108</v>
      </c>
      <c r="C172" s="181"/>
      <c r="D172" s="183"/>
      <c r="E172" s="110" t="s">
        <v>95</v>
      </c>
      <c r="F172" s="111">
        <v>86.619537353515597</v>
      </c>
      <c r="G172" s="111">
        <v>96.075660705566406</v>
      </c>
      <c r="H172" s="111">
        <v>77.182380676269602</v>
      </c>
      <c r="I172" s="184"/>
      <c r="J172" s="184"/>
    </row>
    <row r="173" spans="2:10" hidden="1">
      <c r="B173" s="149"/>
      <c r="C173" s="181"/>
      <c r="D173" s="185" t="s">
        <v>157</v>
      </c>
      <c r="E173" s="150" t="s">
        <v>158</v>
      </c>
      <c r="F173" s="163"/>
      <c r="G173" s="164"/>
      <c r="H173" s="164"/>
      <c r="I173" s="184">
        <f>SUM(F173:F174)</f>
        <v>0</v>
      </c>
      <c r="J173" s="184" t="e">
        <f>F173/(F173+F174)</f>
        <v>#DIV/0!</v>
      </c>
    </row>
    <row r="174" spans="2:10" hidden="1">
      <c r="B174" s="149"/>
      <c r="C174" s="181"/>
      <c r="D174" s="185"/>
      <c r="E174" s="150" t="s">
        <v>159</v>
      </c>
      <c r="F174" s="163"/>
      <c r="G174" s="164"/>
      <c r="H174" s="164"/>
      <c r="I174" s="184"/>
      <c r="J174" s="184"/>
    </row>
    <row r="175" spans="2:10" hidden="1">
      <c r="B175" s="149"/>
      <c r="C175" s="181"/>
      <c r="D175" s="185" t="s">
        <v>25</v>
      </c>
      <c r="E175" s="150" t="s">
        <v>160</v>
      </c>
      <c r="F175" s="163"/>
      <c r="G175" s="164"/>
      <c r="H175" s="164"/>
      <c r="I175" s="184">
        <f>SUM(F175:F176)</f>
        <v>0</v>
      </c>
      <c r="J175" s="184" t="e">
        <f>F175/(F175+F176)</f>
        <v>#DIV/0!</v>
      </c>
    </row>
    <row r="176" spans="2:10" hidden="1">
      <c r="B176" s="149"/>
      <c r="C176" s="181"/>
      <c r="D176" s="185"/>
      <c r="E176" s="150" t="s">
        <v>161</v>
      </c>
      <c r="F176" s="163"/>
      <c r="G176" s="164"/>
      <c r="H176" s="164"/>
      <c r="I176" s="184"/>
      <c r="J176" s="184"/>
    </row>
    <row r="177" spans="2:10" hidden="1">
      <c r="B177" s="149"/>
      <c r="C177" s="181"/>
      <c r="D177" s="185" t="s">
        <v>162</v>
      </c>
      <c r="E177" s="150" t="s">
        <v>163</v>
      </c>
      <c r="F177" s="163"/>
      <c r="G177" s="163"/>
      <c r="H177" s="163"/>
      <c r="I177" s="184">
        <f>SUM(F177:F178)</f>
        <v>0</v>
      </c>
      <c r="J177" s="184" t="e">
        <f>F177/(F177+F178)</f>
        <v>#DIV/0!</v>
      </c>
    </row>
    <row r="178" spans="2:10" hidden="1">
      <c r="B178" s="149"/>
      <c r="C178" s="181"/>
      <c r="D178" s="185"/>
      <c r="E178" s="150" t="s">
        <v>164</v>
      </c>
      <c r="F178" s="163"/>
      <c r="G178" s="163"/>
      <c r="H178" s="163"/>
      <c r="I178" s="184"/>
      <c r="J178" s="184"/>
    </row>
    <row r="179" spans="2:10" hidden="1">
      <c r="B179" s="149"/>
      <c r="C179" s="181"/>
      <c r="D179" s="185" t="s">
        <v>28</v>
      </c>
      <c r="E179" s="150" t="s">
        <v>165</v>
      </c>
      <c r="F179" s="165"/>
      <c r="G179" s="165"/>
      <c r="H179" s="165"/>
      <c r="I179" s="184">
        <f>SUM(F179:F180)</f>
        <v>0</v>
      </c>
      <c r="J179" s="184" t="e">
        <f>F179/(F179+F180)</f>
        <v>#DIV/0!</v>
      </c>
    </row>
    <row r="180" spans="2:10" hidden="1">
      <c r="B180" s="149"/>
      <c r="C180" s="181"/>
      <c r="D180" s="185"/>
      <c r="E180" s="150" t="s">
        <v>166</v>
      </c>
      <c r="F180" s="165"/>
      <c r="G180" s="165"/>
      <c r="H180" s="165"/>
      <c r="I180" s="184"/>
      <c r="J180" s="184"/>
    </row>
    <row r="181" spans="2:10">
      <c r="B181" s="149" t="s">
        <v>140</v>
      </c>
      <c r="C181" s="181"/>
      <c r="D181" s="186" t="s">
        <v>32</v>
      </c>
      <c r="E181" s="110" t="s">
        <v>198</v>
      </c>
      <c r="F181" s="111">
        <v>0.28848319053650001</v>
      </c>
      <c r="G181" s="111">
        <v>1.3779553174972521</v>
      </c>
      <c r="H181" s="111">
        <v>1.2115938588976881E-2</v>
      </c>
      <c r="I181" s="187">
        <f>SUM(F181:F182)</f>
        <v>47.837692785263108</v>
      </c>
      <c r="J181" s="187">
        <f>F181/(F181+F182)</f>
        <v>6.0304578615750096E-3</v>
      </c>
    </row>
    <row r="182" spans="2:10">
      <c r="B182" s="149" t="s">
        <v>140</v>
      </c>
      <c r="C182" s="181"/>
      <c r="D182" s="186"/>
      <c r="E182" s="110" t="s">
        <v>199</v>
      </c>
      <c r="F182" s="111">
        <v>47.549209594726605</v>
      </c>
      <c r="G182" s="111">
        <v>54.832298278808402</v>
      </c>
      <c r="H182" s="111">
        <v>40.277381896972798</v>
      </c>
      <c r="I182" s="187"/>
      <c r="J182" s="187"/>
    </row>
    <row r="183" spans="2:10">
      <c r="B183" s="149" t="s">
        <v>171</v>
      </c>
      <c r="C183" s="181"/>
      <c r="D183" s="180" t="s">
        <v>200</v>
      </c>
      <c r="E183" s="110" t="s">
        <v>203</v>
      </c>
      <c r="F183" s="111">
        <v>12.882095336914059</v>
      </c>
      <c r="G183" s="111">
        <v>16.987686157226559</v>
      </c>
      <c r="H183" s="111">
        <v>9.4999332427978391</v>
      </c>
      <c r="I183" s="187">
        <f>SUM(F183:F184)</f>
        <v>12.882095336914059</v>
      </c>
      <c r="J183" s="187">
        <f>F183/(F183+F184)</f>
        <v>1</v>
      </c>
    </row>
    <row r="184" spans="2:10">
      <c r="B184" s="149" t="s">
        <v>171</v>
      </c>
      <c r="C184" s="182"/>
      <c r="D184" s="182"/>
      <c r="E184" s="110" t="s">
        <v>204</v>
      </c>
      <c r="F184" s="111">
        <v>0</v>
      </c>
      <c r="G184" s="111">
        <v>0.83794373273849598</v>
      </c>
      <c r="H184" s="111">
        <v>0</v>
      </c>
      <c r="I184" s="187"/>
      <c r="J184" s="187"/>
    </row>
    <row r="185" spans="2:10">
      <c r="B185" s="149" t="s">
        <v>126</v>
      </c>
      <c r="C185" s="180">
        <v>10203</v>
      </c>
      <c r="D185" s="183"/>
      <c r="E185" s="110" t="s">
        <v>113</v>
      </c>
      <c r="F185" s="111">
        <v>48.311914062500001</v>
      </c>
      <c r="G185" s="111">
        <v>55.316940307617202</v>
      </c>
      <c r="H185" s="111">
        <v>41.31729888916</v>
      </c>
      <c r="I185" s="184"/>
      <c r="J185" s="184"/>
    </row>
    <row r="186" spans="2:10">
      <c r="B186" s="149" t="s">
        <v>109</v>
      </c>
      <c r="C186" s="181"/>
      <c r="D186" s="183"/>
      <c r="E186" s="110" t="s">
        <v>95</v>
      </c>
      <c r="F186" s="111">
        <v>80.253479003906207</v>
      </c>
      <c r="G186" s="111">
        <v>89.210411071777202</v>
      </c>
      <c r="H186" s="111">
        <v>71.313568115234403</v>
      </c>
      <c r="I186" s="184"/>
      <c r="J186" s="184"/>
    </row>
    <row r="187" spans="2:10" hidden="1">
      <c r="B187" s="149"/>
      <c r="C187" s="181"/>
      <c r="D187" s="185" t="s">
        <v>157</v>
      </c>
      <c r="E187" s="150" t="s">
        <v>158</v>
      </c>
      <c r="F187" s="163"/>
      <c r="G187" s="164"/>
      <c r="H187" s="164"/>
      <c r="I187" s="184">
        <f>SUM(F187:F188)</f>
        <v>0</v>
      </c>
      <c r="J187" s="184" t="e">
        <f>F187/(F187+F188)</f>
        <v>#DIV/0!</v>
      </c>
    </row>
    <row r="188" spans="2:10" hidden="1">
      <c r="B188" s="149"/>
      <c r="C188" s="181"/>
      <c r="D188" s="185"/>
      <c r="E188" s="150" t="s">
        <v>159</v>
      </c>
      <c r="F188" s="163"/>
      <c r="G188" s="164"/>
      <c r="H188" s="164"/>
      <c r="I188" s="184"/>
      <c r="J188" s="184"/>
    </row>
    <row r="189" spans="2:10" hidden="1">
      <c r="B189" s="149"/>
      <c r="C189" s="181"/>
      <c r="D189" s="185" t="s">
        <v>25</v>
      </c>
      <c r="E189" s="150" t="s">
        <v>160</v>
      </c>
      <c r="F189" s="163"/>
      <c r="G189" s="164"/>
      <c r="H189" s="164"/>
      <c r="I189" s="184">
        <f>SUM(F189:F190)</f>
        <v>0</v>
      </c>
      <c r="J189" s="184" t="e">
        <f>F189/(F189+F190)</f>
        <v>#DIV/0!</v>
      </c>
    </row>
    <row r="190" spans="2:10" hidden="1">
      <c r="B190" s="149"/>
      <c r="C190" s="181"/>
      <c r="D190" s="185"/>
      <c r="E190" s="150" t="s">
        <v>161</v>
      </c>
      <c r="F190" s="163"/>
      <c r="G190" s="164"/>
      <c r="H190" s="164"/>
      <c r="I190" s="184"/>
      <c r="J190" s="184"/>
    </row>
    <row r="191" spans="2:10" hidden="1">
      <c r="B191" s="149"/>
      <c r="C191" s="181"/>
      <c r="D191" s="185" t="s">
        <v>162</v>
      </c>
      <c r="E191" s="150" t="s">
        <v>163</v>
      </c>
      <c r="F191" s="163"/>
      <c r="G191" s="163"/>
      <c r="H191" s="163"/>
      <c r="I191" s="184">
        <f>SUM(F191:F192)</f>
        <v>0</v>
      </c>
      <c r="J191" s="184" t="e">
        <f>F191/(F191+F192)</f>
        <v>#DIV/0!</v>
      </c>
    </row>
    <row r="192" spans="2:10" hidden="1">
      <c r="B192" s="149"/>
      <c r="C192" s="181"/>
      <c r="D192" s="185"/>
      <c r="E192" s="150" t="s">
        <v>164</v>
      </c>
      <c r="F192" s="163"/>
      <c r="G192" s="163"/>
      <c r="H192" s="163"/>
      <c r="I192" s="184"/>
      <c r="J192" s="184"/>
    </row>
    <row r="193" spans="2:10" hidden="1">
      <c r="B193" s="149"/>
      <c r="C193" s="181"/>
      <c r="D193" s="185" t="s">
        <v>28</v>
      </c>
      <c r="E193" s="150" t="s">
        <v>165</v>
      </c>
      <c r="F193" s="165"/>
      <c r="G193" s="165"/>
      <c r="H193" s="165"/>
      <c r="I193" s="184">
        <f>SUM(F193:F194)</f>
        <v>0</v>
      </c>
      <c r="J193" s="184" t="e">
        <f>F193/(F193+F194)</f>
        <v>#DIV/0!</v>
      </c>
    </row>
    <row r="194" spans="2:10" hidden="1">
      <c r="B194" s="149"/>
      <c r="C194" s="181"/>
      <c r="D194" s="185"/>
      <c r="E194" s="150" t="s">
        <v>166</v>
      </c>
      <c r="F194" s="165"/>
      <c r="G194" s="165"/>
      <c r="H194" s="165"/>
      <c r="I194" s="184"/>
      <c r="J194" s="184"/>
    </row>
    <row r="195" spans="2:10">
      <c r="B195" s="149" t="s">
        <v>141</v>
      </c>
      <c r="C195" s="181"/>
      <c r="D195" s="186" t="s">
        <v>32</v>
      </c>
      <c r="E195" s="110" t="s">
        <v>198</v>
      </c>
      <c r="F195" s="111">
        <v>0</v>
      </c>
      <c r="G195" s="111">
        <v>0.79000490903854403</v>
      </c>
      <c r="H195" s="111">
        <v>0</v>
      </c>
      <c r="I195" s="187">
        <f>SUM(F195:F196)</f>
        <v>41.8444641113282</v>
      </c>
      <c r="J195" s="187">
        <f>F195/(F195+F196)</f>
        <v>0</v>
      </c>
    </row>
    <row r="196" spans="2:10">
      <c r="B196" s="149" t="s">
        <v>141</v>
      </c>
      <c r="C196" s="181"/>
      <c r="D196" s="186"/>
      <c r="E196" s="110" t="s">
        <v>199</v>
      </c>
      <c r="F196" s="111">
        <v>41.8444641113282</v>
      </c>
      <c r="G196" s="111">
        <v>48.373786926269602</v>
      </c>
      <c r="H196" s="111">
        <v>35.324188232421882</v>
      </c>
      <c r="I196" s="187"/>
      <c r="J196" s="187"/>
    </row>
    <row r="197" spans="2:10">
      <c r="B197" s="149" t="s">
        <v>172</v>
      </c>
      <c r="C197" s="181"/>
      <c r="D197" s="180" t="s">
        <v>200</v>
      </c>
      <c r="E197" s="110" t="s">
        <v>203</v>
      </c>
      <c r="F197" s="111">
        <v>13.037536621093761</v>
      </c>
      <c r="G197" s="111">
        <v>17.051317214965842</v>
      </c>
      <c r="H197" s="111">
        <v>9.7108631134033203</v>
      </c>
      <c r="I197" s="187">
        <f>SUM(F197:F198)</f>
        <v>13.037536621093761</v>
      </c>
      <c r="J197" s="187">
        <f>F197/(F197+F198)</f>
        <v>1</v>
      </c>
    </row>
    <row r="198" spans="2:10">
      <c r="B198" s="149" t="s">
        <v>172</v>
      </c>
      <c r="C198" s="182"/>
      <c r="D198" s="182"/>
      <c r="E198" s="110" t="s">
        <v>204</v>
      </c>
      <c r="F198" s="111">
        <v>0</v>
      </c>
      <c r="G198" s="111">
        <v>0.79611629247665605</v>
      </c>
      <c r="H198" s="111">
        <v>0</v>
      </c>
      <c r="I198" s="187"/>
      <c r="J198" s="187"/>
    </row>
    <row r="199" spans="2:10">
      <c r="B199" s="149" t="s">
        <v>127</v>
      </c>
      <c r="C199" s="180" t="s">
        <v>7</v>
      </c>
      <c r="D199" s="183"/>
      <c r="E199" s="110" t="s">
        <v>113</v>
      </c>
      <c r="F199" s="111">
        <v>0</v>
      </c>
      <c r="G199" s="111">
        <v>0.73575067520141602</v>
      </c>
      <c r="H199" s="111">
        <v>0</v>
      </c>
      <c r="I199" s="184"/>
      <c r="J199" s="184"/>
    </row>
    <row r="200" spans="2:10">
      <c r="B200" s="149" t="s">
        <v>110</v>
      </c>
      <c r="C200" s="181"/>
      <c r="D200" s="183"/>
      <c r="E200" s="110" t="s">
        <v>95</v>
      </c>
      <c r="F200" s="111">
        <v>1.4523581504821779</v>
      </c>
      <c r="G200" s="111">
        <v>2.9690983295440678</v>
      </c>
      <c r="H200" s="111">
        <v>0.56878685951232799</v>
      </c>
      <c r="I200" s="184"/>
      <c r="J200" s="184"/>
    </row>
    <row r="201" spans="2:10" hidden="1">
      <c r="B201" s="149"/>
      <c r="C201" s="181"/>
      <c r="D201" s="185" t="s">
        <v>157</v>
      </c>
      <c r="E201" s="150" t="s">
        <v>158</v>
      </c>
      <c r="F201" s="163"/>
      <c r="G201" s="164"/>
      <c r="H201" s="164"/>
      <c r="I201" s="184">
        <f>SUM(F201:F202)</f>
        <v>0</v>
      </c>
      <c r="J201" s="184" t="e">
        <f>F201/(F201+F202)</f>
        <v>#DIV/0!</v>
      </c>
    </row>
    <row r="202" spans="2:10" hidden="1">
      <c r="B202" s="149"/>
      <c r="C202" s="181"/>
      <c r="D202" s="185"/>
      <c r="E202" s="150" t="s">
        <v>159</v>
      </c>
      <c r="F202" s="163"/>
      <c r="G202" s="164"/>
      <c r="H202" s="164"/>
      <c r="I202" s="184"/>
      <c r="J202" s="184"/>
    </row>
    <row r="203" spans="2:10" hidden="1">
      <c r="B203" s="149"/>
      <c r="C203" s="181"/>
      <c r="D203" s="185" t="s">
        <v>25</v>
      </c>
      <c r="E203" s="150" t="s">
        <v>160</v>
      </c>
      <c r="F203" s="163"/>
      <c r="G203" s="164"/>
      <c r="H203" s="164"/>
      <c r="I203" s="184">
        <f>SUM(F203:F204)</f>
        <v>0</v>
      </c>
      <c r="J203" s="184" t="e">
        <f>F203/(F203+F204)</f>
        <v>#DIV/0!</v>
      </c>
    </row>
    <row r="204" spans="2:10" hidden="1">
      <c r="B204" s="149"/>
      <c r="C204" s="181"/>
      <c r="D204" s="185"/>
      <c r="E204" s="150" t="s">
        <v>161</v>
      </c>
      <c r="F204" s="163"/>
      <c r="G204" s="164"/>
      <c r="H204" s="164"/>
      <c r="I204" s="184"/>
      <c r="J204" s="184"/>
    </row>
    <row r="205" spans="2:10" hidden="1">
      <c r="B205" s="149"/>
      <c r="C205" s="181"/>
      <c r="D205" s="185" t="s">
        <v>162</v>
      </c>
      <c r="E205" s="150" t="s">
        <v>163</v>
      </c>
      <c r="F205" s="163"/>
      <c r="G205" s="163"/>
      <c r="H205" s="163"/>
      <c r="I205" s="184">
        <f>SUM(F205:F206)</f>
        <v>0</v>
      </c>
      <c r="J205" s="184" t="e">
        <f>F205/(F205+F206)</f>
        <v>#DIV/0!</v>
      </c>
    </row>
    <row r="206" spans="2:10" hidden="1">
      <c r="B206" s="149"/>
      <c r="C206" s="181"/>
      <c r="D206" s="185"/>
      <c r="E206" s="150" t="s">
        <v>164</v>
      </c>
      <c r="F206" s="163"/>
      <c r="G206" s="163"/>
      <c r="H206" s="163"/>
      <c r="I206" s="184"/>
      <c r="J206" s="184"/>
    </row>
    <row r="207" spans="2:10" hidden="1">
      <c r="B207" s="149"/>
      <c r="C207" s="181"/>
      <c r="D207" s="185" t="s">
        <v>28</v>
      </c>
      <c r="E207" s="150" t="s">
        <v>165</v>
      </c>
      <c r="F207" s="165"/>
      <c r="G207" s="165"/>
      <c r="H207" s="165"/>
      <c r="I207" s="184">
        <f>SUM(F207:F208)</f>
        <v>0</v>
      </c>
      <c r="J207" s="184" t="e">
        <f>F207/(F207+F208)</f>
        <v>#DIV/0!</v>
      </c>
    </row>
    <row r="208" spans="2:10" hidden="1">
      <c r="B208" s="149"/>
      <c r="C208" s="181"/>
      <c r="D208" s="185"/>
      <c r="E208" s="150" t="s">
        <v>166</v>
      </c>
      <c r="F208" s="165"/>
      <c r="G208" s="165"/>
      <c r="H208" s="165"/>
      <c r="I208" s="184"/>
      <c r="J208" s="184"/>
    </row>
    <row r="209" spans="2:10">
      <c r="B209" s="149" t="s">
        <v>207</v>
      </c>
      <c r="C209" s="181"/>
      <c r="D209" s="186" t="s">
        <v>32</v>
      </c>
      <c r="E209" s="110" t="s">
        <v>198</v>
      </c>
      <c r="F209" s="111">
        <v>0.27975404262542802</v>
      </c>
      <c r="G209" s="111">
        <v>1.3362551927566519</v>
      </c>
      <c r="H209" s="111">
        <v>1.1749333702027799E-2</v>
      </c>
      <c r="I209" s="187">
        <f>SUM(F209:F210)</f>
        <v>0.27975404262542802</v>
      </c>
      <c r="J209" s="187">
        <f>F209/(F209+F210)</f>
        <v>1</v>
      </c>
    </row>
    <row r="210" spans="2:10">
      <c r="B210" s="149" t="s">
        <v>207</v>
      </c>
      <c r="C210" s="181"/>
      <c r="D210" s="186"/>
      <c r="E210" s="110" t="s">
        <v>199</v>
      </c>
      <c r="F210" s="111">
        <v>0</v>
      </c>
      <c r="G210" s="111">
        <v>0.83819276094436801</v>
      </c>
      <c r="H210" s="111">
        <v>0</v>
      </c>
      <c r="I210" s="187"/>
      <c r="J210" s="187"/>
    </row>
    <row r="211" spans="2:10">
      <c r="B211" s="149" t="s">
        <v>208</v>
      </c>
      <c r="C211" s="181"/>
      <c r="D211" s="180" t="s">
        <v>200</v>
      </c>
      <c r="E211" s="110" t="s">
        <v>203</v>
      </c>
      <c r="F211" s="111">
        <v>0</v>
      </c>
      <c r="G211" s="111">
        <v>0.785602927207948</v>
      </c>
      <c r="H211" s="111">
        <v>0</v>
      </c>
      <c r="I211" s="187">
        <f>SUM(F211:F212)</f>
        <v>0</v>
      </c>
      <c r="J211" s="187" t="e">
        <f>F211/(F211+F212)</f>
        <v>#DIV/0!</v>
      </c>
    </row>
    <row r="212" spans="2:10">
      <c r="B212" s="149" t="s">
        <v>208</v>
      </c>
      <c r="C212" s="182"/>
      <c r="D212" s="182"/>
      <c r="E212" s="110" t="s">
        <v>204</v>
      </c>
      <c r="F212" s="111">
        <v>0</v>
      </c>
      <c r="G212" s="111">
        <v>0.785602927207948</v>
      </c>
      <c r="H212" s="111">
        <v>0</v>
      </c>
      <c r="I212" s="187"/>
      <c r="J212" s="187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C3:C16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C17:C30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31:C44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C45:C58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59:C72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C73:C86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87:C100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C101:C114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workbookViewId="0">
      <selection activeCell="B128" sqref="B128"/>
    </sheetView>
  </sheetViews>
  <sheetFormatPr defaultColWidth="10.6640625" defaultRowHeight="15.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3AE725-2AF4-4E10-ADC9-ECFD707F02A7}">
  <dimension ref="A1:F61"/>
  <sheetViews>
    <sheetView showGridLines="0" tabSelected="1" zoomScale="90" workbookViewId="0">
      <selection activeCell="H6" sqref="H6"/>
    </sheetView>
  </sheetViews>
  <sheetFormatPr defaultColWidth="10.83203125" defaultRowHeight="14.5"/>
  <cols>
    <col min="1" max="6" width="10.83203125" style="197"/>
    <col min="7" max="16384" width="10.83203125" style="196"/>
  </cols>
  <sheetData>
    <row r="1" spans="1:6" ht="14.5" customHeight="1">
      <c r="A1" s="198"/>
      <c r="B1" s="198"/>
      <c r="C1" s="199" t="s">
        <v>113</v>
      </c>
      <c r="D1" s="199" t="s">
        <v>95</v>
      </c>
      <c r="E1" s="200" t="s">
        <v>200</v>
      </c>
      <c r="F1" s="200" t="s">
        <v>32</v>
      </c>
    </row>
    <row r="2" spans="1:6" ht="14.5" customHeight="1">
      <c r="A2" s="201">
        <v>44476</v>
      </c>
      <c r="B2" s="200">
        <v>10074</v>
      </c>
      <c r="C2" s="202">
        <v>51.782092285156203</v>
      </c>
      <c r="D2" s="202">
        <v>0</v>
      </c>
      <c r="E2" s="202">
        <v>0.98248600611309189</v>
      </c>
      <c r="F2" s="202">
        <v>0</v>
      </c>
    </row>
    <row r="3" spans="1:6" ht="14.5" customHeight="1">
      <c r="A3" s="201">
        <v>44477</v>
      </c>
      <c r="B3" s="200">
        <v>10083</v>
      </c>
      <c r="C3" s="202">
        <v>58.938977050781205</v>
      </c>
      <c r="D3" s="202">
        <v>0</v>
      </c>
      <c r="E3" s="202">
        <v>1</v>
      </c>
      <c r="F3" s="202">
        <v>0</v>
      </c>
    </row>
    <row r="4" spans="1:6" ht="14.5" customHeight="1">
      <c r="A4" s="201">
        <v>44478</v>
      </c>
      <c r="B4" s="200">
        <v>10098</v>
      </c>
      <c r="C4" s="202">
        <v>74.156317138671795</v>
      </c>
      <c r="D4" s="202">
        <v>0</v>
      </c>
      <c r="E4" s="202">
        <v>1</v>
      </c>
      <c r="F4" s="202">
        <v>0</v>
      </c>
    </row>
    <row r="5" spans="1:6" ht="14.5" customHeight="1">
      <c r="A5" s="201">
        <v>44479</v>
      </c>
      <c r="B5" s="200">
        <v>10102</v>
      </c>
      <c r="C5" s="202">
        <v>69.82261962890621</v>
      </c>
      <c r="D5" s="202">
        <v>0</v>
      </c>
      <c r="E5" s="202">
        <v>1</v>
      </c>
      <c r="F5" s="202">
        <v>5.2366434736345526E-3</v>
      </c>
    </row>
    <row r="6" spans="1:6" ht="14.5" customHeight="1">
      <c r="A6" s="201">
        <v>44480</v>
      </c>
      <c r="B6" s="200">
        <v>10113</v>
      </c>
      <c r="C6" s="202">
        <v>63.474627685546793</v>
      </c>
      <c r="D6" s="202">
        <v>0</v>
      </c>
      <c r="E6" s="202">
        <v>0.98415507178911932</v>
      </c>
      <c r="F6" s="202">
        <v>5.2921108672468074E-3</v>
      </c>
    </row>
    <row r="7" spans="1:6" ht="14.5" customHeight="1">
      <c r="A7" s="201">
        <v>44481</v>
      </c>
      <c r="B7" s="200">
        <v>10126</v>
      </c>
      <c r="C7" s="202">
        <v>63.106134033203205</v>
      </c>
      <c r="D7" s="202">
        <v>0</v>
      </c>
      <c r="E7" s="202">
        <v>1</v>
      </c>
      <c r="F7" s="202">
        <v>0</v>
      </c>
    </row>
    <row r="8" spans="1:6" ht="14.5" customHeight="1">
      <c r="A8" s="201">
        <v>44482</v>
      </c>
      <c r="B8" s="200">
        <v>10135</v>
      </c>
      <c r="C8" s="202">
        <v>66.259759521484398</v>
      </c>
      <c r="D8" s="202">
        <v>0</v>
      </c>
      <c r="E8" s="202">
        <v>1</v>
      </c>
      <c r="F8" s="202">
        <v>0</v>
      </c>
    </row>
    <row r="9" spans="1:6" ht="14.5" customHeight="1">
      <c r="A9" s="201">
        <v>44483</v>
      </c>
      <c r="B9" s="200">
        <v>10142</v>
      </c>
      <c r="C9" s="202">
        <v>58.624285888671793</v>
      </c>
      <c r="D9" s="202">
        <v>0</v>
      </c>
      <c r="E9" s="202">
        <v>1</v>
      </c>
      <c r="F9" s="202">
        <v>0</v>
      </c>
    </row>
    <row r="10" spans="1:6" ht="14.5" customHeight="1">
      <c r="A10" s="201">
        <v>44484</v>
      </c>
      <c r="B10" s="200">
        <v>10156</v>
      </c>
      <c r="C10" s="202">
        <v>48.818756103515604</v>
      </c>
      <c r="D10" s="202">
        <v>67.887609863281199</v>
      </c>
      <c r="E10" s="202">
        <v>1</v>
      </c>
      <c r="F10" s="202">
        <v>0</v>
      </c>
    </row>
    <row r="11" spans="1:6" ht="14.5" customHeight="1">
      <c r="A11" s="201">
        <v>44485</v>
      </c>
      <c r="B11" s="200">
        <v>10167</v>
      </c>
      <c r="C11" s="202">
        <v>63.547839355468795</v>
      </c>
      <c r="D11" s="202">
        <v>97.08883666992179</v>
      </c>
      <c r="E11" s="202">
        <v>0.98510158049571073</v>
      </c>
      <c r="F11" s="202">
        <v>4.3019664078992942E-3</v>
      </c>
    </row>
    <row r="12" spans="1:6" ht="14.5" customHeight="1">
      <c r="A12" s="201">
        <v>44486</v>
      </c>
      <c r="B12" s="200">
        <v>10174</v>
      </c>
      <c r="C12" s="202">
        <v>48.691696166992202</v>
      </c>
      <c r="D12" s="202">
        <v>74.50100708007821</v>
      </c>
      <c r="E12" s="202">
        <v>1</v>
      </c>
      <c r="F12" s="202">
        <v>0</v>
      </c>
    </row>
    <row r="13" spans="1:6" ht="14.5" customHeight="1">
      <c r="A13" s="201">
        <v>44487</v>
      </c>
      <c r="B13" s="200">
        <v>10185</v>
      </c>
      <c r="C13" s="202">
        <v>60.503015136718794</v>
      </c>
      <c r="D13" s="202">
        <v>71.851049804687605</v>
      </c>
      <c r="E13" s="202">
        <v>1</v>
      </c>
      <c r="F13" s="202">
        <v>1.6225736780322922E-2</v>
      </c>
    </row>
    <row r="14" spans="1:6" ht="14.5" customHeight="1">
      <c r="A14" s="201">
        <v>44488</v>
      </c>
      <c r="B14" s="200">
        <v>10196</v>
      </c>
      <c r="C14" s="202">
        <v>60.810021972656202</v>
      </c>
      <c r="D14" s="202">
        <v>86.619537353515597</v>
      </c>
      <c r="E14" s="202">
        <v>1</v>
      </c>
      <c r="F14" s="202">
        <v>6.0304578615750096E-3</v>
      </c>
    </row>
    <row r="15" spans="1:6" ht="14.5" customHeight="1">
      <c r="A15" s="201">
        <v>44489</v>
      </c>
      <c r="B15" s="200">
        <v>10203</v>
      </c>
      <c r="C15" s="202">
        <v>48.311914062500001</v>
      </c>
      <c r="D15" s="202">
        <v>80.253479003906207</v>
      </c>
      <c r="E15" s="202">
        <v>1</v>
      </c>
      <c r="F15" s="202">
        <v>0</v>
      </c>
    </row>
    <row r="16" spans="1:6" ht="14.5" customHeight="1">
      <c r="A16" s="198"/>
      <c r="B16" s="200" t="s">
        <v>7</v>
      </c>
      <c r="C16" s="202">
        <v>0</v>
      </c>
      <c r="D16" s="202">
        <v>1.4523581504821779</v>
      </c>
      <c r="E16" s="202" t="e">
        <v>#DIV/0!</v>
      </c>
      <c r="F16" s="202">
        <v>1</v>
      </c>
    </row>
    <row r="17" ht="17.5" customHeight="1"/>
    <row r="18" ht="17.5" customHeight="1"/>
    <row r="19" ht="17.5" customHeight="1"/>
    <row r="20" ht="17.5" customHeight="1"/>
    <row r="21" ht="17.5" customHeight="1"/>
    <row r="22" ht="17.5" customHeight="1"/>
    <row r="23" ht="17.5" customHeight="1"/>
    <row r="24" ht="17.5" customHeight="1"/>
    <row r="25" ht="17.5" customHeight="1"/>
    <row r="26" ht="17.5" customHeight="1"/>
    <row r="27" ht="17.5" customHeight="1"/>
    <row r="28" ht="17.5" customHeight="1"/>
    <row r="29" ht="17.5" customHeight="1"/>
    <row r="30" ht="17.5" customHeight="1"/>
    <row r="31" ht="17.5" customHeight="1"/>
    <row r="32" ht="17.5" customHeight="1"/>
    <row r="33" ht="17.5" customHeight="1"/>
    <row r="34" ht="17.5" customHeight="1"/>
    <row r="35" ht="17.5" customHeight="1"/>
    <row r="36" ht="17.5" customHeight="1"/>
    <row r="37" ht="17.5" customHeight="1"/>
    <row r="38" ht="17.5" customHeight="1"/>
    <row r="39" ht="17.5" customHeight="1"/>
    <row r="40" ht="17.5" customHeight="1"/>
    <row r="41" ht="17.5" customHeight="1"/>
    <row r="42" ht="17.5" customHeight="1"/>
    <row r="43" ht="17.5" customHeight="1"/>
    <row r="44" ht="17.5" customHeight="1"/>
    <row r="45" ht="17.5" customHeight="1"/>
    <row r="46" ht="17.5" customHeight="1"/>
    <row r="47" ht="17.5" customHeight="1"/>
    <row r="48" ht="17.5" customHeight="1"/>
    <row r="49" ht="17.5" customHeight="1"/>
    <row r="50" ht="17.5" customHeight="1"/>
    <row r="51" ht="17.5" customHeight="1"/>
    <row r="52" ht="17.5" customHeight="1"/>
    <row r="53" ht="17.5" customHeight="1"/>
    <row r="54" ht="17.5" customHeight="1"/>
    <row r="55" ht="17.5" customHeight="1"/>
    <row r="56" ht="17.5" customHeight="1"/>
    <row r="57" ht="17.5" customHeight="1"/>
    <row r="58" ht="17.5" customHeight="1"/>
    <row r="59" ht="17.5" customHeight="1"/>
    <row r="60" ht="17.5" customHeight="1"/>
    <row r="61" ht="17.5" customHeight="1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70" zoomScaleNormal="70" workbookViewId="0">
      <selection activeCell="D4" sqref="D4"/>
    </sheetView>
  </sheetViews>
  <sheetFormatPr defaultColWidth="10.83203125" defaultRowHeight="14.5"/>
  <cols>
    <col min="1" max="1" width="10.83203125" style="44"/>
    <col min="2" max="2" width="10.83203125" style="45"/>
    <col min="3" max="3" width="13.33203125" style="45" bestFit="1" customWidth="1"/>
    <col min="4" max="4" width="10.83203125" style="45"/>
    <col min="5" max="5" width="30.83203125" style="48" bestFit="1" customWidth="1"/>
    <col min="6" max="6" width="13.5" style="44" hidden="1" customWidth="1"/>
    <col min="7" max="16384" width="10.83203125" style="44"/>
  </cols>
  <sheetData>
    <row r="2" spans="2:6">
      <c r="B2" s="170" t="s">
        <v>37</v>
      </c>
      <c r="C2" s="170" t="s">
        <v>38</v>
      </c>
      <c r="D2" s="170" t="s">
        <v>39</v>
      </c>
      <c r="E2" s="171" t="s">
        <v>225</v>
      </c>
      <c r="F2" s="172" t="s">
        <v>226</v>
      </c>
    </row>
    <row r="3" spans="2:6">
      <c r="B3" s="173" t="s">
        <v>142</v>
      </c>
      <c r="C3" s="173" t="s">
        <v>229</v>
      </c>
      <c r="D3" s="173" t="s">
        <v>113</v>
      </c>
      <c r="E3" s="174">
        <v>55.791979980468795</v>
      </c>
      <c r="F3" s="190" t="e">
        <f>#REF!</f>
        <v>#REF!</v>
      </c>
    </row>
    <row r="4" spans="2:6">
      <c r="B4" s="175" t="s">
        <v>128</v>
      </c>
      <c r="C4" s="175" t="s">
        <v>229</v>
      </c>
      <c r="D4" s="175" t="s">
        <v>95</v>
      </c>
      <c r="E4" s="176">
        <v>68.213134765625</v>
      </c>
      <c r="F4" s="191"/>
    </row>
    <row r="5" spans="2:6">
      <c r="B5" s="173" t="s">
        <v>143</v>
      </c>
      <c r="C5" s="173" t="s">
        <v>230</v>
      </c>
      <c r="D5" s="173" t="s">
        <v>113</v>
      </c>
      <c r="E5" s="174">
        <v>56.038464355468797</v>
      </c>
      <c r="F5" s="190" t="e">
        <f>#REF!</f>
        <v>#REF!</v>
      </c>
    </row>
    <row r="6" spans="2:6">
      <c r="B6" s="175" t="s">
        <v>129</v>
      </c>
      <c r="C6" s="175" t="s">
        <v>230</v>
      </c>
      <c r="D6" s="175" t="s">
        <v>95</v>
      </c>
      <c r="E6" s="177">
        <v>66.841345214843798</v>
      </c>
      <c r="F6" s="191"/>
    </row>
    <row r="7" spans="2:6">
      <c r="B7" s="173" t="s">
        <v>144</v>
      </c>
      <c r="C7" s="173" t="s">
        <v>231</v>
      </c>
      <c r="D7" s="173" t="s">
        <v>113</v>
      </c>
      <c r="E7" s="174">
        <v>39.934750366210999</v>
      </c>
      <c r="F7" s="190" t="e">
        <f>#REF!</f>
        <v>#REF!</v>
      </c>
    </row>
    <row r="8" spans="2:6">
      <c r="B8" s="175" t="s">
        <v>130</v>
      </c>
      <c r="C8" s="175" t="s">
        <v>231</v>
      </c>
      <c r="D8" s="175" t="s">
        <v>95</v>
      </c>
      <c r="E8" s="177">
        <v>46.849063110351601</v>
      </c>
      <c r="F8" s="191"/>
    </row>
    <row r="9" spans="2:6">
      <c r="B9" s="173" t="s">
        <v>145</v>
      </c>
      <c r="C9" s="173" t="s">
        <v>232</v>
      </c>
      <c r="D9" s="173" t="s">
        <v>113</v>
      </c>
      <c r="E9" s="174">
        <v>44.496331787109398</v>
      </c>
      <c r="F9" s="190" t="e">
        <f>#REF!</f>
        <v>#REF!</v>
      </c>
    </row>
    <row r="10" spans="2:6">
      <c r="B10" s="175" t="s">
        <v>131</v>
      </c>
      <c r="C10" s="175" t="s">
        <v>232</v>
      </c>
      <c r="D10" s="175" t="s">
        <v>95</v>
      </c>
      <c r="E10" s="177">
        <v>48.749218749999997</v>
      </c>
      <c r="F10" s="191"/>
    </row>
    <row r="11" spans="2:6">
      <c r="B11" s="173" t="s">
        <v>146</v>
      </c>
      <c r="C11" s="173" t="s">
        <v>233</v>
      </c>
      <c r="D11" s="173" t="s">
        <v>113</v>
      </c>
      <c r="E11" s="174">
        <v>46.281521606445395</v>
      </c>
      <c r="F11" s="190" t="e">
        <f>#REF!</f>
        <v>#REF!</v>
      </c>
    </row>
    <row r="12" spans="2:6">
      <c r="B12" s="175" t="s">
        <v>132</v>
      </c>
      <c r="C12" s="175" t="s">
        <v>233</v>
      </c>
      <c r="D12" s="175" t="s">
        <v>95</v>
      </c>
      <c r="E12" s="177">
        <v>57.389520263671798</v>
      </c>
      <c r="F12" s="191"/>
    </row>
    <row r="13" spans="2:6">
      <c r="B13" s="173" t="s">
        <v>147</v>
      </c>
      <c r="C13" s="173" t="s">
        <v>234</v>
      </c>
      <c r="D13" s="173" t="s">
        <v>113</v>
      </c>
      <c r="E13" s="174">
        <v>49.989038085937601</v>
      </c>
      <c r="F13" s="190" t="e">
        <f>#REF!</f>
        <v>#REF!</v>
      </c>
    </row>
    <row r="14" spans="2:6">
      <c r="B14" s="175" t="s">
        <v>133</v>
      </c>
      <c r="C14" s="175" t="s">
        <v>234</v>
      </c>
      <c r="D14" s="175" t="s">
        <v>95</v>
      </c>
      <c r="E14" s="177">
        <v>66.204833984375</v>
      </c>
      <c r="F14" s="191"/>
    </row>
    <row r="15" spans="2:6">
      <c r="B15" s="173" t="s">
        <v>148</v>
      </c>
      <c r="C15" s="173" t="s">
        <v>235</v>
      </c>
      <c r="D15" s="173" t="s">
        <v>113</v>
      </c>
      <c r="E15" s="174">
        <v>49.938128662109399</v>
      </c>
      <c r="F15" s="188" t="e">
        <f>#REF!</f>
        <v>#REF!</v>
      </c>
    </row>
    <row r="16" spans="2:6">
      <c r="B16" s="175" t="s">
        <v>134</v>
      </c>
      <c r="C16" s="175" t="s">
        <v>235</v>
      </c>
      <c r="D16" s="175" t="s">
        <v>95</v>
      </c>
      <c r="E16" s="177">
        <v>53.665136718749999</v>
      </c>
      <c r="F16" s="189"/>
    </row>
    <row r="17" spans="2:6">
      <c r="B17" s="173" t="s">
        <v>149</v>
      </c>
      <c r="C17" s="173" t="s">
        <v>236</v>
      </c>
      <c r="D17" s="173" t="s">
        <v>113</v>
      </c>
      <c r="E17" s="174">
        <v>39.676608276367197</v>
      </c>
      <c r="F17" s="188" t="e">
        <f>#REF!</f>
        <v>#REF!</v>
      </c>
    </row>
    <row r="18" spans="2:6">
      <c r="B18" s="175" t="s">
        <v>135</v>
      </c>
      <c r="C18" s="175" t="s">
        <v>236</v>
      </c>
      <c r="D18" s="175" t="s">
        <v>95</v>
      </c>
      <c r="E18" s="177">
        <v>52.875640869140604</v>
      </c>
      <c r="F18" s="189"/>
    </row>
    <row r="19" spans="2:6">
      <c r="B19" s="173" t="s">
        <v>167</v>
      </c>
      <c r="C19" s="173" t="s">
        <v>237</v>
      </c>
      <c r="D19" s="173" t="s">
        <v>113</v>
      </c>
      <c r="E19" s="174">
        <v>46.009213256835999</v>
      </c>
      <c r="F19" s="188" t="e">
        <f>#REF!</f>
        <v>#REF!</v>
      </c>
    </row>
    <row r="20" spans="2:6">
      <c r="B20" s="175" t="s">
        <v>136</v>
      </c>
      <c r="C20" s="175" t="s">
        <v>237</v>
      </c>
      <c r="D20" s="175" t="s">
        <v>95</v>
      </c>
      <c r="E20" s="177">
        <v>59.010369873046798</v>
      </c>
      <c r="F20" s="189"/>
    </row>
    <row r="21" spans="2:6">
      <c r="B21" s="173" t="s">
        <v>168</v>
      </c>
      <c r="C21" s="173" t="s">
        <v>238</v>
      </c>
      <c r="D21" s="173" t="s">
        <v>113</v>
      </c>
      <c r="E21" s="174">
        <v>45.731420898437605</v>
      </c>
      <c r="F21" s="188" t="e">
        <f>#REF!</f>
        <v>#REF!</v>
      </c>
    </row>
    <row r="22" spans="2:6">
      <c r="B22" s="175" t="s">
        <v>137</v>
      </c>
      <c r="C22" s="175" t="s">
        <v>238</v>
      </c>
      <c r="D22" s="175" t="s">
        <v>95</v>
      </c>
      <c r="E22" s="177">
        <v>61.365478515625</v>
      </c>
      <c r="F22" s="189"/>
    </row>
    <row r="23" spans="2:6">
      <c r="B23" s="173" t="s">
        <v>169</v>
      </c>
      <c r="C23" s="173" t="s">
        <v>239</v>
      </c>
      <c r="D23" s="173" t="s">
        <v>113</v>
      </c>
      <c r="E23" s="174">
        <v>42.233221435546803</v>
      </c>
      <c r="F23" s="188" t="e">
        <f>#REF!</f>
        <v>#REF!</v>
      </c>
    </row>
    <row r="24" spans="2:6">
      <c r="B24" s="175" t="s">
        <v>138</v>
      </c>
      <c r="C24" s="175" t="s">
        <v>239</v>
      </c>
      <c r="D24" s="175" t="s">
        <v>95</v>
      </c>
      <c r="E24" s="177">
        <v>56.614349365234396</v>
      </c>
      <c r="F24" s="189"/>
    </row>
    <row r="25" spans="2:6">
      <c r="B25" s="173" t="s">
        <v>170</v>
      </c>
      <c r="C25" s="173" t="s">
        <v>240</v>
      </c>
      <c r="D25" s="173" t="s">
        <v>113</v>
      </c>
      <c r="E25" s="174">
        <v>45.433483886718804</v>
      </c>
      <c r="F25" s="188" t="e">
        <f>#REF!</f>
        <v>#REF!</v>
      </c>
    </row>
    <row r="26" spans="2:6">
      <c r="B26" s="175" t="s">
        <v>139</v>
      </c>
      <c r="C26" s="175" t="s">
        <v>240</v>
      </c>
      <c r="D26" s="175" t="s">
        <v>95</v>
      </c>
      <c r="E26" s="177">
        <v>61.588238525390601</v>
      </c>
      <c r="F26" s="189"/>
    </row>
    <row r="27" spans="2:6">
      <c r="B27" s="173" t="s">
        <v>171</v>
      </c>
      <c r="C27" s="173" t="s">
        <v>241</v>
      </c>
      <c r="D27" s="173" t="s">
        <v>113</v>
      </c>
      <c r="E27" s="174">
        <v>45.981585693359399</v>
      </c>
      <c r="F27" s="188" t="e">
        <f>#REF!</f>
        <v>#REF!</v>
      </c>
    </row>
    <row r="28" spans="2:6">
      <c r="B28" s="175" t="s">
        <v>140</v>
      </c>
      <c r="C28" s="175" t="s">
        <v>241</v>
      </c>
      <c r="D28" s="175" t="s">
        <v>95</v>
      </c>
      <c r="E28" s="177">
        <v>55.710498046875003</v>
      </c>
      <c r="F28" s="189"/>
    </row>
    <row r="29" spans="2:6">
      <c r="B29" s="173" t="s">
        <v>172</v>
      </c>
      <c r="C29" s="173" t="s">
        <v>242</v>
      </c>
      <c r="D29" s="173" t="s">
        <v>113</v>
      </c>
      <c r="E29" s="174">
        <v>54.075964355468798</v>
      </c>
      <c r="F29" s="188" t="e">
        <f>#REF!</f>
        <v>#REF!</v>
      </c>
    </row>
    <row r="30" spans="2:6">
      <c r="B30" s="175" t="s">
        <v>141</v>
      </c>
      <c r="C30" s="175" t="s">
        <v>242</v>
      </c>
      <c r="D30" s="175" t="s">
        <v>95</v>
      </c>
      <c r="E30" s="177">
        <v>65.230566406250006</v>
      </c>
      <c r="F30" s="189"/>
    </row>
    <row r="31" spans="2:6">
      <c r="B31" s="173" t="s">
        <v>224</v>
      </c>
      <c r="C31" s="173" t="s">
        <v>7</v>
      </c>
      <c r="D31" s="173" t="s">
        <v>113</v>
      </c>
      <c r="E31" s="174">
        <v>0</v>
      </c>
      <c r="F31" s="190" t="e">
        <f>#REF!</f>
        <v>#REF!</v>
      </c>
    </row>
    <row r="32" spans="2:6">
      <c r="B32" s="175" t="s">
        <v>223</v>
      </c>
      <c r="C32" s="175" t="s">
        <v>7</v>
      </c>
      <c r="D32" s="175" t="s">
        <v>95</v>
      </c>
      <c r="E32" s="177">
        <v>0.72229652404785205</v>
      </c>
      <c r="F32" s="191"/>
    </row>
    <row r="33" spans="2:6">
      <c r="B33" s="173" t="s">
        <v>208</v>
      </c>
      <c r="C33" s="173" t="s">
        <v>111</v>
      </c>
      <c r="D33" s="173" t="s">
        <v>113</v>
      </c>
      <c r="E33" s="174">
        <v>38.532232666015602</v>
      </c>
      <c r="F33" s="190" t="e">
        <f>#REF!</f>
        <v>#REF!</v>
      </c>
    </row>
    <row r="34" spans="2:6">
      <c r="B34" s="175" t="s">
        <v>207</v>
      </c>
      <c r="C34" s="175" t="s">
        <v>111</v>
      </c>
      <c r="D34" s="175" t="s">
        <v>95</v>
      </c>
      <c r="E34" s="177">
        <v>34.607489013671803</v>
      </c>
      <c r="F34" s="191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93DD74-2F1D-41C7-A9E9-878669B6BDC5}">
  <dimension ref="B1:D17"/>
  <sheetViews>
    <sheetView showGridLines="0" zoomScale="70" zoomScaleNormal="70" workbookViewId="0">
      <selection activeCell="B1" sqref="B1:D17"/>
    </sheetView>
  </sheetViews>
  <sheetFormatPr defaultColWidth="10.83203125" defaultRowHeight="14.5"/>
  <cols>
    <col min="1" max="1" width="10.83203125" style="44"/>
    <col min="2" max="2" width="10.9140625" style="45" customWidth="1"/>
    <col min="3" max="3" width="10.25" style="48" customWidth="1"/>
    <col min="4" max="4" width="10.25" style="44" customWidth="1"/>
    <col min="5" max="16384" width="10.83203125" style="44"/>
  </cols>
  <sheetData>
    <row r="1" spans="2:4">
      <c r="C1" s="173" t="s">
        <v>113</v>
      </c>
      <c r="D1" s="175" t="s">
        <v>95</v>
      </c>
    </row>
    <row r="2" spans="2:4">
      <c r="B2" s="173" t="s">
        <v>229</v>
      </c>
      <c r="C2" s="174">
        <v>55.791979980468795</v>
      </c>
      <c r="D2" s="176">
        <v>68.213134765625</v>
      </c>
    </row>
    <row r="3" spans="2:4">
      <c r="B3" s="173" t="s">
        <v>230</v>
      </c>
      <c r="C3" s="174">
        <v>56.038464355468797</v>
      </c>
      <c r="D3" s="177">
        <v>66.841345214843798</v>
      </c>
    </row>
    <row r="4" spans="2:4">
      <c r="B4" s="173" t="s">
        <v>231</v>
      </c>
      <c r="C4" s="174">
        <v>39.934750366210999</v>
      </c>
      <c r="D4" s="177">
        <v>46.849063110351601</v>
      </c>
    </row>
    <row r="5" spans="2:4">
      <c r="B5" s="173" t="s">
        <v>232</v>
      </c>
      <c r="C5" s="174">
        <v>44.496331787109398</v>
      </c>
      <c r="D5" s="177">
        <v>48.749218749999997</v>
      </c>
    </row>
    <row r="6" spans="2:4">
      <c r="B6" s="173" t="s">
        <v>233</v>
      </c>
      <c r="C6" s="174">
        <v>46.281521606445395</v>
      </c>
      <c r="D6" s="177">
        <v>57.389520263671798</v>
      </c>
    </row>
    <row r="7" spans="2:4">
      <c r="B7" s="173" t="s">
        <v>234</v>
      </c>
      <c r="C7" s="174">
        <v>49.989038085937601</v>
      </c>
      <c r="D7" s="177">
        <v>66.204833984375</v>
      </c>
    </row>
    <row r="8" spans="2:4">
      <c r="B8" s="173" t="s">
        <v>235</v>
      </c>
      <c r="C8" s="174">
        <v>49.938128662109399</v>
      </c>
      <c r="D8" s="177">
        <v>53.665136718749999</v>
      </c>
    </row>
    <row r="9" spans="2:4">
      <c r="B9" s="173" t="s">
        <v>236</v>
      </c>
      <c r="C9" s="174">
        <v>39.676608276367197</v>
      </c>
      <c r="D9" s="177">
        <v>52.875640869140604</v>
      </c>
    </row>
    <row r="10" spans="2:4">
      <c r="B10" s="173" t="s">
        <v>237</v>
      </c>
      <c r="C10" s="174">
        <v>46.009213256835999</v>
      </c>
      <c r="D10" s="177">
        <v>59.010369873046798</v>
      </c>
    </row>
    <row r="11" spans="2:4">
      <c r="B11" s="173" t="s">
        <v>238</v>
      </c>
      <c r="C11" s="174">
        <v>45.731420898437605</v>
      </c>
      <c r="D11" s="177">
        <v>61.365478515625</v>
      </c>
    </row>
    <row r="12" spans="2:4">
      <c r="B12" s="173" t="s">
        <v>239</v>
      </c>
      <c r="C12" s="174">
        <v>42.233221435546803</v>
      </c>
      <c r="D12" s="177">
        <v>56.614349365234396</v>
      </c>
    </row>
    <row r="13" spans="2:4">
      <c r="B13" s="173" t="s">
        <v>240</v>
      </c>
      <c r="C13" s="174">
        <v>45.433483886718804</v>
      </c>
      <c r="D13" s="177">
        <v>61.588238525390601</v>
      </c>
    </row>
    <row r="14" spans="2:4">
      <c r="B14" s="173" t="s">
        <v>241</v>
      </c>
      <c r="C14" s="174">
        <v>45.981585693359399</v>
      </c>
      <c r="D14" s="177">
        <v>55.710498046875003</v>
      </c>
    </row>
    <row r="15" spans="2:4">
      <c r="B15" s="173" t="s">
        <v>242</v>
      </c>
      <c r="C15" s="174">
        <v>54.075964355468798</v>
      </c>
      <c r="D15" s="177">
        <v>65.230566406250006</v>
      </c>
    </row>
    <row r="16" spans="2:4">
      <c r="B16" s="173" t="s">
        <v>7</v>
      </c>
      <c r="C16" s="174">
        <v>0</v>
      </c>
      <c r="D16" s="177">
        <v>0.72229652404785205</v>
      </c>
    </row>
    <row r="17" spans="2:4">
      <c r="B17" s="173" t="s">
        <v>111</v>
      </c>
      <c r="C17" s="174">
        <v>38.532232666015602</v>
      </c>
      <c r="D17" s="177">
        <v>34.607489013671803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65"/>
  <sheetViews>
    <sheetView topLeftCell="A48" zoomScale="167" workbookViewId="0">
      <selection activeCell="D64" sqref="D64:F65"/>
    </sheetView>
  </sheetViews>
  <sheetFormatPr defaultColWidth="10.6640625" defaultRowHeight="15.5"/>
  <cols>
    <col min="2" max="2" width="10.83203125" style="168"/>
    <col min="4" max="6" width="10.83203125" style="106"/>
  </cols>
  <sheetData>
    <row r="1" spans="1:58">
      <c r="A1" t="s">
        <v>37</v>
      </c>
      <c r="B1" s="168" t="s">
        <v>38</v>
      </c>
      <c r="C1" t="s">
        <v>39</v>
      </c>
      <c r="D1" s="166" t="s">
        <v>209</v>
      </c>
      <c r="E1" s="106" t="s">
        <v>40</v>
      </c>
      <c r="F1" s="106" t="s">
        <v>41</v>
      </c>
      <c r="G1" t="s">
        <v>42</v>
      </c>
      <c r="H1" t="s">
        <v>43</v>
      </c>
      <c r="I1" t="s">
        <v>44</v>
      </c>
      <c r="J1" t="s">
        <v>45</v>
      </c>
      <c r="K1" t="s">
        <v>46</v>
      </c>
      <c r="L1" t="s">
        <v>47</v>
      </c>
      <c r="M1" t="s">
        <v>48</v>
      </c>
      <c r="N1" t="s">
        <v>49</v>
      </c>
      <c r="O1" t="s">
        <v>50</v>
      </c>
      <c r="P1" t="s">
        <v>51</v>
      </c>
      <c r="Q1" t="s">
        <v>52</v>
      </c>
      <c r="R1" t="s">
        <v>53</v>
      </c>
      <c r="S1" t="s">
        <v>54</v>
      </c>
      <c r="T1" t="s">
        <v>55</v>
      </c>
      <c r="U1" t="s">
        <v>56</v>
      </c>
      <c r="V1" t="s">
        <v>57</v>
      </c>
      <c r="W1" t="s">
        <v>58</v>
      </c>
      <c r="X1" t="s">
        <v>59</v>
      </c>
      <c r="Y1" t="s">
        <v>60</v>
      </c>
      <c r="Z1" t="s">
        <v>61</v>
      </c>
      <c r="AA1" t="s">
        <v>62</v>
      </c>
      <c r="AB1" t="s">
        <v>63</v>
      </c>
      <c r="AC1" t="s">
        <v>64</v>
      </c>
      <c r="AD1" t="s">
        <v>65</v>
      </c>
      <c r="AE1" t="s">
        <v>66</v>
      </c>
      <c r="AF1" t="s">
        <v>67</v>
      </c>
      <c r="AG1" t="s">
        <v>68</v>
      </c>
      <c r="AH1" t="s">
        <v>69</v>
      </c>
      <c r="AI1" t="s">
        <v>70</v>
      </c>
      <c r="AJ1" t="s">
        <v>71</v>
      </c>
      <c r="AK1" t="s">
        <v>72</v>
      </c>
      <c r="AL1" t="s">
        <v>73</v>
      </c>
      <c r="AM1" t="s">
        <v>74</v>
      </c>
      <c r="AN1" t="s">
        <v>75</v>
      </c>
      <c r="AO1" t="s">
        <v>76</v>
      </c>
      <c r="AP1" t="s">
        <v>77</v>
      </c>
      <c r="AQ1" t="s">
        <v>78</v>
      </c>
      <c r="AR1" t="s">
        <v>79</v>
      </c>
      <c r="AS1" t="s">
        <v>80</v>
      </c>
      <c r="AT1" t="s">
        <v>81</v>
      </c>
      <c r="AU1" t="s">
        <v>82</v>
      </c>
      <c r="AV1" t="s">
        <v>83</v>
      </c>
      <c r="AW1" t="s">
        <v>84</v>
      </c>
      <c r="AX1" t="s">
        <v>85</v>
      </c>
      <c r="AY1" t="s">
        <v>86</v>
      </c>
      <c r="AZ1" t="s">
        <v>87</v>
      </c>
      <c r="BA1" t="s">
        <v>88</v>
      </c>
      <c r="BB1" t="s">
        <v>89</v>
      </c>
      <c r="BC1" t="s">
        <v>90</v>
      </c>
      <c r="BD1" t="s">
        <v>91</v>
      </c>
      <c r="BE1" t="s">
        <v>92</v>
      </c>
      <c r="BF1" t="s">
        <v>93</v>
      </c>
    </row>
    <row r="2" spans="1:58">
      <c r="A2" t="s">
        <v>128</v>
      </c>
      <c r="B2" s="168" t="s">
        <v>243</v>
      </c>
      <c r="C2" t="s">
        <v>32</v>
      </c>
      <c r="D2" s="106">
        <v>0</v>
      </c>
      <c r="E2" s="106">
        <f>G2*4</f>
        <v>0.74836498498916804</v>
      </c>
      <c r="F2" s="106">
        <f>H2*4</f>
        <v>0</v>
      </c>
      <c r="G2">
        <v>0.18709124624729201</v>
      </c>
      <c r="H2">
        <v>0</v>
      </c>
      <c r="I2">
        <v>18841</v>
      </c>
      <c r="J2">
        <v>0</v>
      </c>
      <c r="K2">
        <v>18841</v>
      </c>
      <c r="L2">
        <v>0</v>
      </c>
      <c r="M2">
        <v>0</v>
      </c>
      <c r="N2">
        <v>192</v>
      </c>
      <c r="O2">
        <v>18649</v>
      </c>
      <c r="P2">
        <v>0</v>
      </c>
      <c r="X2">
        <v>8670.7138671875</v>
      </c>
      <c r="AA2" t="s">
        <v>227</v>
      </c>
      <c r="AL2">
        <v>0</v>
      </c>
      <c r="AM2">
        <v>5590.6237889894201</v>
      </c>
      <c r="AN2">
        <v>5590.6237889894101</v>
      </c>
      <c r="AS2">
        <v>8.5486263036727905E-2</v>
      </c>
      <c r="AT2">
        <v>0</v>
      </c>
    </row>
    <row r="3" spans="1:58">
      <c r="A3" t="s">
        <v>128</v>
      </c>
      <c r="B3" s="168" t="s">
        <v>243</v>
      </c>
      <c r="C3" t="s">
        <v>227</v>
      </c>
      <c r="D3" s="106">
        <v>48.201507568359396</v>
      </c>
      <c r="E3" s="106">
        <f t="shared" ref="E3:E65" si="0">G3*4</f>
        <v>55.024627685546797</v>
      </c>
      <c r="F3" s="106">
        <f t="shared" ref="F3:F65" si="1">H3*4</f>
        <v>41.388271331787202</v>
      </c>
      <c r="G3">
        <v>13.756156921386699</v>
      </c>
      <c r="H3">
        <v>10.3470678329468</v>
      </c>
      <c r="I3">
        <v>18841</v>
      </c>
      <c r="J3">
        <v>192</v>
      </c>
      <c r="K3">
        <v>18649</v>
      </c>
      <c r="L3">
        <v>0</v>
      </c>
      <c r="M3">
        <v>0</v>
      </c>
      <c r="N3">
        <v>192</v>
      </c>
      <c r="O3">
        <v>18649</v>
      </c>
      <c r="P3">
        <v>0</v>
      </c>
      <c r="X3">
        <v>4053.56713867188</v>
      </c>
      <c r="AL3">
        <v>6005.5020904540997</v>
      </c>
      <c r="AM3">
        <v>2508.5814529526101</v>
      </c>
      <c r="AN3">
        <v>2544.21696924158</v>
      </c>
      <c r="AS3">
        <v>12.9203643798828</v>
      </c>
      <c r="AT3">
        <v>11.181034088134799</v>
      </c>
    </row>
    <row r="4" spans="1:58">
      <c r="A4" t="s">
        <v>129</v>
      </c>
      <c r="B4" s="168" t="s">
        <v>244</v>
      </c>
      <c r="C4" t="s">
        <v>32</v>
      </c>
      <c r="D4" s="106">
        <v>0</v>
      </c>
      <c r="E4" s="106">
        <f t="shared" si="0"/>
        <v>0.70439523458480802</v>
      </c>
      <c r="F4" s="106">
        <f t="shared" si="1"/>
        <v>0</v>
      </c>
      <c r="G4">
        <v>0.176098808646202</v>
      </c>
      <c r="H4">
        <v>0</v>
      </c>
      <c r="I4">
        <v>20017</v>
      </c>
      <c r="J4">
        <v>0</v>
      </c>
      <c r="K4">
        <v>20017</v>
      </c>
      <c r="L4">
        <v>0</v>
      </c>
      <c r="M4">
        <v>0</v>
      </c>
      <c r="N4">
        <v>208</v>
      </c>
      <c r="O4">
        <v>19809</v>
      </c>
      <c r="P4">
        <v>0</v>
      </c>
      <c r="X4">
        <v>8670.7138671875</v>
      </c>
      <c r="AA4" t="s">
        <v>227</v>
      </c>
      <c r="AL4">
        <v>0</v>
      </c>
      <c r="AM4">
        <v>5674.6454882490498</v>
      </c>
      <c r="AN4">
        <v>5674.6454882490798</v>
      </c>
      <c r="AS4">
        <v>8.0463767051696805E-2</v>
      </c>
      <c r="AT4">
        <v>0</v>
      </c>
    </row>
    <row r="5" spans="1:58">
      <c r="A5" t="s">
        <v>129</v>
      </c>
      <c r="B5" s="168" t="s">
        <v>244</v>
      </c>
      <c r="C5" t="s">
        <v>227</v>
      </c>
      <c r="D5" s="106">
        <v>49.155444335937602</v>
      </c>
      <c r="E5" s="106">
        <f t="shared" si="0"/>
        <v>55.840522766113203</v>
      </c>
      <c r="F5" s="106">
        <f t="shared" si="1"/>
        <v>42.479854583740398</v>
      </c>
      <c r="G5">
        <v>13.960130691528301</v>
      </c>
      <c r="H5">
        <v>10.619963645935099</v>
      </c>
      <c r="I5">
        <v>20017</v>
      </c>
      <c r="J5">
        <v>208</v>
      </c>
      <c r="K5">
        <v>19809</v>
      </c>
      <c r="L5">
        <v>0</v>
      </c>
      <c r="M5">
        <v>0</v>
      </c>
      <c r="N5">
        <v>208</v>
      </c>
      <c r="O5">
        <v>19809</v>
      </c>
      <c r="P5">
        <v>0</v>
      </c>
      <c r="X5">
        <v>4053.56713867188</v>
      </c>
      <c r="AL5">
        <v>5955.1658395620498</v>
      </c>
      <c r="AM5">
        <v>2547.19980274512</v>
      </c>
      <c r="AN5">
        <v>2582.61254869396</v>
      </c>
      <c r="AS5">
        <v>13.1412544250488</v>
      </c>
      <c r="AT5">
        <v>11.437087059021</v>
      </c>
    </row>
    <row r="6" spans="1:58">
      <c r="A6" t="s">
        <v>130</v>
      </c>
      <c r="B6" s="168" t="s">
        <v>245</v>
      </c>
      <c r="C6" t="s">
        <v>32</v>
      </c>
      <c r="D6" s="106">
        <v>0</v>
      </c>
      <c r="E6" s="106">
        <f t="shared" si="0"/>
        <v>0.73250150680542003</v>
      </c>
      <c r="F6" s="106">
        <f t="shared" si="1"/>
        <v>0</v>
      </c>
      <c r="G6">
        <v>0.18312537670135501</v>
      </c>
      <c r="H6">
        <v>0</v>
      </c>
      <c r="I6">
        <v>19249</v>
      </c>
      <c r="J6">
        <v>0</v>
      </c>
      <c r="K6">
        <v>19249</v>
      </c>
      <c r="L6">
        <v>0</v>
      </c>
      <c r="M6">
        <v>0</v>
      </c>
      <c r="N6">
        <v>229</v>
      </c>
      <c r="O6">
        <v>19020</v>
      </c>
      <c r="P6">
        <v>0</v>
      </c>
      <c r="X6">
        <v>8670.7138671875</v>
      </c>
      <c r="AA6" t="s">
        <v>227</v>
      </c>
      <c r="AL6">
        <v>0</v>
      </c>
      <c r="AM6">
        <v>5889.50160999131</v>
      </c>
      <c r="AN6">
        <v>5889.50160999131</v>
      </c>
      <c r="AS6">
        <v>8.3674237132072393E-2</v>
      </c>
      <c r="AT6">
        <v>0</v>
      </c>
    </row>
    <row r="7" spans="1:58">
      <c r="A7" t="s">
        <v>130</v>
      </c>
      <c r="B7" s="168" t="s">
        <v>245</v>
      </c>
      <c r="C7" t="s">
        <v>227</v>
      </c>
      <c r="D7" s="106">
        <v>56.320251464843793</v>
      </c>
      <c r="E7" s="106">
        <f t="shared" si="0"/>
        <v>63.620582580566399</v>
      </c>
      <c r="F7" s="106">
        <f t="shared" si="1"/>
        <v>49.031234741210802</v>
      </c>
      <c r="G7">
        <v>15.9051456451416</v>
      </c>
      <c r="H7">
        <v>12.257808685302701</v>
      </c>
      <c r="I7">
        <v>19249</v>
      </c>
      <c r="J7">
        <v>229</v>
      </c>
      <c r="K7">
        <v>19020</v>
      </c>
      <c r="L7">
        <v>0</v>
      </c>
      <c r="M7">
        <v>0</v>
      </c>
      <c r="N7">
        <v>229</v>
      </c>
      <c r="O7">
        <v>19020</v>
      </c>
      <c r="P7">
        <v>0</v>
      </c>
      <c r="X7">
        <v>4053.56713867188</v>
      </c>
      <c r="AL7">
        <v>5921.3584261565202</v>
      </c>
      <c r="AM7">
        <v>2632.6190011234098</v>
      </c>
      <c r="AN7">
        <v>2671.7442194896898</v>
      </c>
      <c r="AS7">
        <v>15.0108737945557</v>
      </c>
      <c r="AT7">
        <v>13.1499891281128</v>
      </c>
    </row>
    <row r="8" spans="1:58">
      <c r="A8" t="s">
        <v>131</v>
      </c>
      <c r="B8" s="168" t="s">
        <v>246</v>
      </c>
      <c r="C8" t="s">
        <v>32</v>
      </c>
      <c r="D8" s="106">
        <v>0.25309286117553798</v>
      </c>
      <c r="E8" s="106">
        <f t="shared" si="0"/>
        <v>1.208894371986388</v>
      </c>
      <c r="F8" s="106">
        <f t="shared" si="1"/>
        <v>1.062962599098684E-2</v>
      </c>
      <c r="G8">
        <v>0.30222359299659701</v>
      </c>
      <c r="H8">
        <v>2.6574064977467099E-3</v>
      </c>
      <c r="I8">
        <v>18594</v>
      </c>
      <c r="J8">
        <v>1</v>
      </c>
      <c r="K8">
        <v>18593</v>
      </c>
      <c r="L8">
        <v>0</v>
      </c>
      <c r="M8">
        <v>1</v>
      </c>
      <c r="N8">
        <v>189</v>
      </c>
      <c r="O8">
        <v>18404</v>
      </c>
      <c r="P8">
        <v>0</v>
      </c>
      <c r="X8">
        <v>8670.7138671875</v>
      </c>
      <c r="AA8" t="s">
        <v>227</v>
      </c>
      <c r="AB8">
        <v>5.2642102255294199E-3</v>
      </c>
      <c r="AE8">
        <v>1.7748456642129502E-2</v>
      </c>
      <c r="AF8">
        <v>0</v>
      </c>
      <c r="AG8">
        <v>0.52366434336187095</v>
      </c>
      <c r="AJ8">
        <v>1.75904811046055</v>
      </c>
      <c r="AK8">
        <v>0</v>
      </c>
      <c r="AL8">
        <v>9854.16015625</v>
      </c>
      <c r="AM8">
        <v>5749.0720011316598</v>
      </c>
      <c r="AN8">
        <v>5749.2927760136099</v>
      </c>
      <c r="AS8">
        <v>0.15749335289001501</v>
      </c>
      <c r="AT8">
        <v>1.7146704718470601E-2</v>
      </c>
      <c r="BA8">
        <v>1.1115040157492401E-2</v>
      </c>
      <c r="BB8">
        <v>0</v>
      </c>
      <c r="BE8">
        <v>1.1026356389293199</v>
      </c>
      <c r="BF8">
        <v>0</v>
      </c>
    </row>
    <row r="9" spans="1:58">
      <c r="A9" t="s">
        <v>131</v>
      </c>
      <c r="B9" s="168" t="s">
        <v>246</v>
      </c>
      <c r="C9" t="s">
        <v>227</v>
      </c>
      <c r="D9" s="106">
        <v>48.078030395507803</v>
      </c>
      <c r="E9" s="106">
        <f t="shared" si="0"/>
        <v>54.937492370605597</v>
      </c>
      <c r="F9" s="106">
        <f t="shared" si="1"/>
        <v>41.228549957275199</v>
      </c>
      <c r="G9">
        <v>13.734373092651399</v>
      </c>
      <c r="H9">
        <v>10.3071374893188</v>
      </c>
      <c r="I9">
        <v>18594</v>
      </c>
      <c r="J9">
        <v>189</v>
      </c>
      <c r="K9">
        <v>18405</v>
      </c>
      <c r="L9">
        <v>0</v>
      </c>
      <c r="M9">
        <v>1</v>
      </c>
      <c r="N9">
        <v>189</v>
      </c>
      <c r="O9">
        <v>18404</v>
      </c>
      <c r="P9">
        <v>0</v>
      </c>
      <c r="X9">
        <v>4053.56713867188</v>
      </c>
      <c r="AL9">
        <v>5994.3990962921598</v>
      </c>
      <c r="AM9">
        <v>2593.4079728727302</v>
      </c>
      <c r="AN9">
        <v>2627.9775825493098</v>
      </c>
      <c r="AS9">
        <v>12.894126892089799</v>
      </c>
      <c r="AT9">
        <v>11.1455373764038</v>
      </c>
    </row>
    <row r="10" spans="1:58">
      <c r="A10" t="s">
        <v>132</v>
      </c>
      <c r="B10" s="168" t="s">
        <v>247</v>
      </c>
      <c r="C10" t="s">
        <v>32</v>
      </c>
      <c r="D10" s="106">
        <v>0.25813236236572201</v>
      </c>
      <c r="E10" s="106">
        <f t="shared" si="0"/>
        <v>1.2329679727554319</v>
      </c>
      <c r="F10" s="106">
        <f t="shared" si="1"/>
        <v>1.08412755653262E-2</v>
      </c>
      <c r="G10">
        <v>0.30824199318885798</v>
      </c>
      <c r="H10">
        <v>2.71031889133155E-3</v>
      </c>
      <c r="I10">
        <v>18231</v>
      </c>
      <c r="J10">
        <v>1</v>
      </c>
      <c r="K10">
        <v>18230</v>
      </c>
      <c r="L10">
        <v>0</v>
      </c>
      <c r="M10">
        <v>1</v>
      </c>
      <c r="N10">
        <v>187</v>
      </c>
      <c r="O10">
        <v>18043</v>
      </c>
      <c r="P10">
        <v>0</v>
      </c>
      <c r="X10">
        <v>8670.7138671875</v>
      </c>
      <c r="AA10" t="s">
        <v>227</v>
      </c>
      <c r="AB10">
        <v>5.32026642923231E-3</v>
      </c>
      <c r="AE10">
        <v>1.7937720959515801E-2</v>
      </c>
      <c r="AF10">
        <v>0</v>
      </c>
      <c r="AG10">
        <v>0.52921109887988305</v>
      </c>
      <c r="AJ10">
        <v>1.7776372949508601</v>
      </c>
      <c r="AK10">
        <v>0</v>
      </c>
      <c r="AL10">
        <v>11242.2705078125</v>
      </c>
      <c r="AM10">
        <v>5397.4932091140099</v>
      </c>
      <c r="AN10">
        <v>5397.81380465447</v>
      </c>
      <c r="AS10">
        <v>0.16062943637371099</v>
      </c>
      <c r="AT10">
        <v>1.7488120123744001E-2</v>
      </c>
      <c r="BA10">
        <v>1.12335398014793E-2</v>
      </c>
      <c r="BB10">
        <v>0</v>
      </c>
      <c r="BE10">
        <v>1.1142962572788</v>
      </c>
      <c r="BF10">
        <v>0</v>
      </c>
    </row>
    <row r="11" spans="1:58">
      <c r="A11" t="s">
        <v>132</v>
      </c>
      <c r="B11" s="168" t="s">
        <v>247</v>
      </c>
      <c r="C11" t="s">
        <v>227</v>
      </c>
      <c r="D11" s="106">
        <v>48.518692016601605</v>
      </c>
      <c r="E11" s="106">
        <f t="shared" si="0"/>
        <v>55.478023529052798</v>
      </c>
      <c r="F11" s="106">
        <f t="shared" si="1"/>
        <v>41.5696411132812</v>
      </c>
      <c r="G11">
        <v>13.8695058822632</v>
      </c>
      <c r="H11">
        <v>10.3924102783203</v>
      </c>
      <c r="I11">
        <v>18231</v>
      </c>
      <c r="J11">
        <v>187</v>
      </c>
      <c r="K11">
        <v>18044</v>
      </c>
      <c r="L11">
        <v>0</v>
      </c>
      <c r="M11">
        <v>1</v>
      </c>
      <c r="N11">
        <v>187</v>
      </c>
      <c r="O11">
        <v>18043</v>
      </c>
      <c r="P11">
        <v>0</v>
      </c>
      <c r="X11">
        <v>4053.56713867188</v>
      </c>
      <c r="AL11">
        <v>5895.0810729654104</v>
      </c>
      <c r="AM11">
        <v>2422.3489143576198</v>
      </c>
      <c r="AN11">
        <v>2457.9696106254901</v>
      </c>
      <c r="AS11">
        <v>13.017021179199199</v>
      </c>
      <c r="AT11">
        <v>11.242994308471699</v>
      </c>
    </row>
    <row r="12" spans="1:58">
      <c r="A12" t="s">
        <v>133</v>
      </c>
      <c r="B12" s="168" t="s">
        <v>248</v>
      </c>
      <c r="C12" t="s">
        <v>32</v>
      </c>
      <c r="D12" s="106">
        <v>0</v>
      </c>
      <c r="E12" s="106">
        <f t="shared" si="0"/>
        <v>0.82249641418457198</v>
      </c>
      <c r="F12" s="106">
        <f t="shared" si="1"/>
        <v>0</v>
      </c>
      <c r="G12">
        <v>0.20562410354614299</v>
      </c>
      <c r="H12">
        <v>0</v>
      </c>
      <c r="I12">
        <v>17143</v>
      </c>
      <c r="J12">
        <v>0</v>
      </c>
      <c r="K12">
        <v>17143</v>
      </c>
      <c r="L12">
        <v>0</v>
      </c>
      <c r="M12">
        <v>0</v>
      </c>
      <c r="N12">
        <v>157</v>
      </c>
      <c r="O12">
        <v>16986</v>
      </c>
      <c r="P12">
        <v>0</v>
      </c>
      <c r="X12">
        <v>8670.7138671875</v>
      </c>
      <c r="AA12" t="s">
        <v>227</v>
      </c>
      <c r="AL12">
        <v>0</v>
      </c>
      <c r="AM12">
        <v>5686.3847103683001</v>
      </c>
      <c r="AN12">
        <v>5686.3847103683001</v>
      </c>
      <c r="AS12">
        <v>9.3953944742679596E-2</v>
      </c>
      <c r="AT12">
        <v>0</v>
      </c>
    </row>
    <row r="13" spans="1:58">
      <c r="A13" t="s">
        <v>133</v>
      </c>
      <c r="B13" s="168" t="s">
        <v>248</v>
      </c>
      <c r="C13" t="s">
        <v>227</v>
      </c>
      <c r="D13" s="106">
        <v>43.296246337890601</v>
      </c>
      <c r="E13" s="106">
        <f t="shared" si="0"/>
        <v>50.073760986327997</v>
      </c>
      <c r="F13" s="106">
        <f t="shared" si="1"/>
        <v>36.528472900390639</v>
      </c>
      <c r="G13">
        <v>12.518440246581999</v>
      </c>
      <c r="H13">
        <v>9.1321182250976598</v>
      </c>
      <c r="I13">
        <v>17143</v>
      </c>
      <c r="J13">
        <v>157</v>
      </c>
      <c r="K13">
        <v>16986</v>
      </c>
      <c r="L13">
        <v>0</v>
      </c>
      <c r="M13">
        <v>0</v>
      </c>
      <c r="N13">
        <v>157</v>
      </c>
      <c r="O13">
        <v>16986</v>
      </c>
      <c r="P13">
        <v>0</v>
      </c>
      <c r="X13">
        <v>4053.56713867188</v>
      </c>
      <c r="AL13">
        <v>5926.69023375299</v>
      </c>
      <c r="AM13">
        <v>2559.37163979654</v>
      </c>
      <c r="AN13">
        <v>2590.21040892978</v>
      </c>
      <c r="AS13">
        <v>11.688235282897899</v>
      </c>
      <c r="AT13">
        <v>9.9605197906494105</v>
      </c>
    </row>
    <row r="14" spans="1:58">
      <c r="A14" t="s">
        <v>134</v>
      </c>
      <c r="B14" s="168" t="s">
        <v>249</v>
      </c>
      <c r="C14" t="s">
        <v>32</v>
      </c>
      <c r="D14" s="106">
        <v>0</v>
      </c>
      <c r="E14" s="106">
        <f t="shared" si="0"/>
        <v>0.84194689989089999</v>
      </c>
      <c r="F14" s="106">
        <f t="shared" si="1"/>
        <v>0</v>
      </c>
      <c r="G14">
        <v>0.210486724972725</v>
      </c>
      <c r="H14">
        <v>0</v>
      </c>
      <c r="I14">
        <v>16747</v>
      </c>
      <c r="J14">
        <v>0</v>
      </c>
      <c r="K14">
        <v>16747</v>
      </c>
      <c r="L14">
        <v>0</v>
      </c>
      <c r="M14">
        <v>0</v>
      </c>
      <c r="N14">
        <v>215</v>
      </c>
      <c r="O14">
        <v>16532</v>
      </c>
      <c r="P14">
        <v>0</v>
      </c>
      <c r="X14">
        <v>8670.7138671875</v>
      </c>
      <c r="AA14" t="s">
        <v>227</v>
      </c>
      <c r="AL14">
        <v>0</v>
      </c>
      <c r="AM14">
        <v>6128.9693242049898</v>
      </c>
      <c r="AN14">
        <v>6128.9693242049998</v>
      </c>
      <c r="AS14">
        <v>9.6175670623779297E-2</v>
      </c>
      <c r="AT14">
        <v>0</v>
      </c>
    </row>
    <row r="15" spans="1:58">
      <c r="A15" t="s">
        <v>134</v>
      </c>
      <c r="B15" s="168" t="s">
        <v>249</v>
      </c>
      <c r="C15" t="s">
        <v>227</v>
      </c>
      <c r="D15" s="106">
        <v>60.805841064453205</v>
      </c>
      <c r="E15" s="106">
        <f t="shared" si="0"/>
        <v>68.940895080566406</v>
      </c>
      <c r="F15" s="106">
        <f t="shared" si="1"/>
        <v>52.684825897216797</v>
      </c>
      <c r="G15">
        <v>17.235223770141602</v>
      </c>
      <c r="H15">
        <v>13.171206474304199</v>
      </c>
      <c r="I15">
        <v>16747</v>
      </c>
      <c r="J15">
        <v>215</v>
      </c>
      <c r="K15">
        <v>16532</v>
      </c>
      <c r="L15">
        <v>0</v>
      </c>
      <c r="M15">
        <v>0</v>
      </c>
      <c r="N15">
        <v>215</v>
      </c>
      <c r="O15">
        <v>16532</v>
      </c>
      <c r="P15">
        <v>0</v>
      </c>
      <c r="X15">
        <v>4053.56713867188</v>
      </c>
      <c r="AL15">
        <v>6004.2197470021802</v>
      </c>
      <c r="AM15">
        <v>2745.3951207790201</v>
      </c>
      <c r="AN15">
        <v>2787.2323032378499</v>
      </c>
      <c r="AS15">
        <v>16.238655090331999</v>
      </c>
      <c r="AT15">
        <v>14.165178298950201</v>
      </c>
    </row>
    <row r="16" spans="1:58">
      <c r="A16" t="s">
        <v>135</v>
      </c>
      <c r="B16" s="168" t="s">
        <v>250</v>
      </c>
      <c r="C16" t="s">
        <v>32</v>
      </c>
      <c r="D16" s="106">
        <v>0</v>
      </c>
      <c r="E16" s="106">
        <f t="shared" si="0"/>
        <v>0.72560268640518</v>
      </c>
      <c r="F16" s="106">
        <f t="shared" si="1"/>
        <v>0</v>
      </c>
      <c r="G16">
        <v>0.181400671601295</v>
      </c>
      <c r="H16">
        <v>0</v>
      </c>
      <c r="I16">
        <v>19432</v>
      </c>
      <c r="J16">
        <v>0</v>
      </c>
      <c r="K16">
        <v>19432</v>
      </c>
      <c r="L16">
        <v>0</v>
      </c>
      <c r="M16">
        <v>0</v>
      </c>
      <c r="N16">
        <v>203</v>
      </c>
      <c r="O16">
        <v>19229</v>
      </c>
      <c r="P16">
        <v>0</v>
      </c>
      <c r="X16">
        <v>8670.7138671875</v>
      </c>
      <c r="AA16" t="s">
        <v>227</v>
      </c>
      <c r="AL16">
        <v>0</v>
      </c>
      <c r="AM16">
        <v>5925.9785364809804</v>
      </c>
      <c r="AN16">
        <v>5925.9785364809904</v>
      </c>
      <c r="AS16">
        <v>8.2886211574077606E-2</v>
      </c>
      <c r="AT16">
        <v>0</v>
      </c>
    </row>
    <row r="17" spans="1:58">
      <c r="A17" t="s">
        <v>135</v>
      </c>
      <c r="B17" s="168" t="s">
        <v>250</v>
      </c>
      <c r="C17" t="s">
        <v>227</v>
      </c>
      <c r="D17" s="106">
        <v>49.419461059570395</v>
      </c>
      <c r="E17" s="106">
        <f t="shared" si="0"/>
        <v>56.222801208496001</v>
      </c>
      <c r="F17" s="106">
        <f t="shared" si="1"/>
        <v>42.625946044922003</v>
      </c>
      <c r="G17">
        <v>14.055700302124</v>
      </c>
      <c r="H17">
        <v>10.656486511230501</v>
      </c>
      <c r="I17">
        <v>19432</v>
      </c>
      <c r="J17">
        <v>203</v>
      </c>
      <c r="K17">
        <v>19229</v>
      </c>
      <c r="L17">
        <v>0</v>
      </c>
      <c r="M17">
        <v>0</v>
      </c>
      <c r="N17">
        <v>203</v>
      </c>
      <c r="O17">
        <v>19229</v>
      </c>
      <c r="P17">
        <v>0</v>
      </c>
      <c r="X17">
        <v>4053.56713867188</v>
      </c>
      <c r="AL17">
        <v>5908.3352351447002</v>
      </c>
      <c r="AM17">
        <v>2660.9551722694</v>
      </c>
      <c r="AN17">
        <v>2694.8795317158701</v>
      </c>
      <c r="AS17">
        <v>13.2223300933838</v>
      </c>
      <c r="AT17">
        <v>11.488039016723601</v>
      </c>
    </row>
    <row r="18" spans="1:58">
      <c r="A18" t="s">
        <v>223</v>
      </c>
      <c r="B18" s="168" t="s">
        <v>7</v>
      </c>
      <c r="C18" t="s">
        <v>32</v>
      </c>
      <c r="D18" s="106">
        <v>0</v>
      </c>
      <c r="E18" s="106">
        <f t="shared" si="0"/>
        <v>0.78529661893844804</v>
      </c>
      <c r="F18" s="106">
        <f t="shared" si="1"/>
        <v>0</v>
      </c>
      <c r="G18">
        <v>0.19632415473461201</v>
      </c>
      <c r="H18">
        <v>0</v>
      </c>
      <c r="I18">
        <v>17955</v>
      </c>
      <c r="J18">
        <v>0</v>
      </c>
      <c r="K18">
        <v>17955</v>
      </c>
      <c r="L18">
        <v>0</v>
      </c>
      <c r="M18">
        <v>0</v>
      </c>
      <c r="N18">
        <v>0</v>
      </c>
      <c r="O18">
        <v>17955</v>
      </c>
      <c r="P18">
        <v>0</v>
      </c>
      <c r="X18">
        <v>8670.7138671875</v>
      </c>
      <c r="AA18" t="s">
        <v>227</v>
      </c>
      <c r="AL18">
        <v>0</v>
      </c>
      <c r="AM18">
        <v>5245.1883559811004</v>
      </c>
      <c r="AN18">
        <v>5245.1883559810904</v>
      </c>
      <c r="AS18">
        <v>8.9704796671867398E-2</v>
      </c>
      <c r="AT18">
        <v>0</v>
      </c>
    </row>
    <row r="19" spans="1:58">
      <c r="A19" t="s">
        <v>223</v>
      </c>
      <c r="B19" s="168" t="s">
        <v>7</v>
      </c>
      <c r="C19" t="s">
        <v>227</v>
      </c>
      <c r="D19" s="106">
        <v>0</v>
      </c>
      <c r="E19" s="106">
        <f t="shared" si="0"/>
        <v>0.78529661893844804</v>
      </c>
      <c r="F19" s="106">
        <f t="shared" si="1"/>
        <v>0</v>
      </c>
      <c r="G19">
        <v>0.19632415473461201</v>
      </c>
      <c r="H19">
        <v>0</v>
      </c>
      <c r="I19">
        <v>17955</v>
      </c>
      <c r="J19">
        <v>0</v>
      </c>
      <c r="K19">
        <v>17955</v>
      </c>
      <c r="L19">
        <v>0</v>
      </c>
      <c r="M19">
        <v>0</v>
      </c>
      <c r="N19">
        <v>0</v>
      </c>
      <c r="O19">
        <v>17955</v>
      </c>
      <c r="P19">
        <v>0</v>
      </c>
      <c r="X19">
        <v>4053.56713867188</v>
      </c>
      <c r="AL19">
        <v>0</v>
      </c>
      <c r="AM19">
        <v>2385.6154702280301</v>
      </c>
      <c r="AN19">
        <v>2385.6154702280201</v>
      </c>
      <c r="AS19">
        <v>8.9704796671867398E-2</v>
      </c>
      <c r="AT19">
        <v>0</v>
      </c>
    </row>
    <row r="20" spans="1:58">
      <c r="A20" t="s">
        <v>136</v>
      </c>
      <c r="B20" s="168" t="s">
        <v>251</v>
      </c>
      <c r="C20" t="s">
        <v>32</v>
      </c>
      <c r="D20" s="106">
        <v>0</v>
      </c>
      <c r="E20" s="106">
        <f t="shared" si="0"/>
        <v>0.76596975326537997</v>
      </c>
      <c r="F20" s="106">
        <f t="shared" si="1"/>
        <v>0</v>
      </c>
      <c r="G20">
        <v>0.19149243831634499</v>
      </c>
      <c r="H20">
        <v>0</v>
      </c>
      <c r="I20">
        <v>18408</v>
      </c>
      <c r="J20">
        <v>0</v>
      </c>
      <c r="K20">
        <v>18408</v>
      </c>
      <c r="L20">
        <v>0</v>
      </c>
      <c r="M20">
        <v>0</v>
      </c>
      <c r="N20">
        <v>154</v>
      </c>
      <c r="O20">
        <v>18254</v>
      </c>
      <c r="P20">
        <v>0</v>
      </c>
      <c r="X20">
        <v>8670.7138671875</v>
      </c>
      <c r="AA20" t="s">
        <v>227</v>
      </c>
      <c r="AL20">
        <v>0</v>
      </c>
      <c r="AM20">
        <v>5812.1554476304</v>
      </c>
      <c r="AN20">
        <v>5812.15544763041</v>
      </c>
      <c r="AS20">
        <v>8.7497182190418202E-2</v>
      </c>
      <c r="AT20">
        <v>0</v>
      </c>
    </row>
    <row r="21" spans="1:58">
      <c r="A21" t="s">
        <v>136</v>
      </c>
      <c r="B21" s="168" t="s">
        <v>251</v>
      </c>
      <c r="C21" t="s">
        <v>227</v>
      </c>
      <c r="D21" s="106">
        <v>39.534674072265602</v>
      </c>
      <c r="E21" s="106">
        <f t="shared" si="0"/>
        <v>45.782997131347599</v>
      </c>
      <c r="F21" s="106">
        <f t="shared" si="1"/>
        <v>33.294635772705078</v>
      </c>
      <c r="G21">
        <v>11.4457492828369</v>
      </c>
      <c r="H21">
        <v>8.3236589431762695</v>
      </c>
      <c r="I21">
        <v>18408</v>
      </c>
      <c r="J21">
        <v>154</v>
      </c>
      <c r="K21">
        <v>18254</v>
      </c>
      <c r="L21">
        <v>0</v>
      </c>
      <c r="M21">
        <v>0</v>
      </c>
      <c r="N21">
        <v>154</v>
      </c>
      <c r="O21">
        <v>18254</v>
      </c>
      <c r="P21">
        <v>0</v>
      </c>
      <c r="X21">
        <v>4053.56713867188</v>
      </c>
      <c r="AL21">
        <v>5877.3882850547898</v>
      </c>
      <c r="AM21">
        <v>2605.7167202249502</v>
      </c>
      <c r="AN21">
        <v>2633.0872885095901</v>
      </c>
      <c r="AS21">
        <v>10.6803894042969</v>
      </c>
      <c r="AT21">
        <v>9.0874872207641602</v>
      </c>
    </row>
    <row r="22" spans="1:58">
      <c r="A22" t="s">
        <v>137</v>
      </c>
      <c r="B22" s="168" t="s">
        <v>252</v>
      </c>
      <c r="C22" t="s">
        <v>32</v>
      </c>
      <c r="D22" s="106">
        <v>0.25725746154785201</v>
      </c>
      <c r="E22" s="106">
        <f t="shared" si="0"/>
        <v>1.22878849506378</v>
      </c>
      <c r="F22" s="106">
        <f t="shared" si="1"/>
        <v>1.080453023314476E-2</v>
      </c>
      <c r="G22">
        <v>0.30719712376594499</v>
      </c>
      <c r="H22">
        <v>2.70113255828619E-3</v>
      </c>
      <c r="I22">
        <v>18293</v>
      </c>
      <c r="J22">
        <v>1</v>
      </c>
      <c r="K22">
        <v>18292</v>
      </c>
      <c r="L22">
        <v>1</v>
      </c>
      <c r="M22">
        <v>0</v>
      </c>
      <c r="N22">
        <v>229</v>
      </c>
      <c r="O22">
        <v>18063</v>
      </c>
      <c r="P22">
        <v>6.4314366055107097E-2</v>
      </c>
      <c r="X22">
        <v>8670.7138671875</v>
      </c>
      <c r="AA22" t="s">
        <v>227</v>
      </c>
      <c r="AB22">
        <v>4.3205535044286703E-3</v>
      </c>
      <c r="AE22">
        <v>1.45636024753666E-2</v>
      </c>
      <c r="AF22">
        <v>0</v>
      </c>
      <c r="AG22">
        <v>0.43019666274405399</v>
      </c>
      <c r="AJ22">
        <v>1.4457074655961799</v>
      </c>
      <c r="AK22">
        <v>0</v>
      </c>
      <c r="AL22">
        <v>9118.4365234375</v>
      </c>
      <c r="AM22">
        <v>5839.5860586527197</v>
      </c>
      <c r="AN22">
        <v>5839.76529937128</v>
      </c>
      <c r="AS22">
        <v>0.16008497774600999</v>
      </c>
      <c r="AT22">
        <v>1.7428845167159999E-2</v>
      </c>
      <c r="BA22">
        <v>9.1207396908457999E-3</v>
      </c>
      <c r="BB22">
        <v>0</v>
      </c>
      <c r="BE22">
        <v>0.906094116894542</v>
      </c>
      <c r="BF22">
        <v>0</v>
      </c>
    </row>
    <row r="23" spans="1:58">
      <c r="A23" t="s">
        <v>137</v>
      </c>
      <c r="B23" s="168" t="s">
        <v>252</v>
      </c>
      <c r="C23" t="s">
        <v>227</v>
      </c>
      <c r="D23" s="106">
        <v>59.542712402343795</v>
      </c>
      <c r="E23" s="106">
        <f t="shared" si="0"/>
        <v>67.244270324707202</v>
      </c>
      <c r="F23" s="106">
        <f t="shared" si="1"/>
        <v>51.853725433349602</v>
      </c>
      <c r="G23">
        <v>16.8110675811768</v>
      </c>
      <c r="H23">
        <v>12.963431358337401</v>
      </c>
      <c r="I23">
        <v>18293</v>
      </c>
      <c r="J23">
        <v>230</v>
      </c>
      <c r="K23">
        <v>18063</v>
      </c>
      <c r="L23">
        <v>1</v>
      </c>
      <c r="M23">
        <v>0</v>
      </c>
      <c r="N23">
        <v>229</v>
      </c>
      <c r="O23">
        <v>18063</v>
      </c>
      <c r="P23">
        <v>6.4314366055107097E-2</v>
      </c>
      <c r="X23">
        <v>4053.56713867188</v>
      </c>
      <c r="AL23">
        <v>5838.4018427309802</v>
      </c>
      <c r="AM23">
        <v>2616.1270213405601</v>
      </c>
      <c r="AN23">
        <v>2656.6410545182798</v>
      </c>
      <c r="AS23">
        <v>15.867626190185501</v>
      </c>
      <c r="AT23">
        <v>13.904547691345201</v>
      </c>
    </row>
    <row r="24" spans="1:58">
      <c r="A24" t="s">
        <v>138</v>
      </c>
      <c r="B24" s="168" t="s">
        <v>253</v>
      </c>
      <c r="C24" t="s">
        <v>32</v>
      </c>
      <c r="D24" s="106">
        <v>0</v>
      </c>
      <c r="E24" s="106">
        <f t="shared" si="0"/>
        <v>0.83964043855667203</v>
      </c>
      <c r="F24" s="106">
        <f t="shared" si="1"/>
        <v>0</v>
      </c>
      <c r="G24">
        <v>0.20991010963916801</v>
      </c>
      <c r="H24">
        <v>0</v>
      </c>
      <c r="I24">
        <v>16793</v>
      </c>
      <c r="J24">
        <v>0</v>
      </c>
      <c r="K24">
        <v>16793</v>
      </c>
      <c r="L24">
        <v>0</v>
      </c>
      <c r="M24">
        <v>0</v>
      </c>
      <c r="N24">
        <v>168</v>
      </c>
      <c r="O24">
        <v>16625</v>
      </c>
      <c r="P24">
        <v>0</v>
      </c>
      <c r="X24">
        <v>8670.7138671875</v>
      </c>
      <c r="AA24" t="s">
        <v>227</v>
      </c>
      <c r="AL24">
        <v>0</v>
      </c>
      <c r="AM24">
        <v>5776.4542286557698</v>
      </c>
      <c r="AN24">
        <v>5776.4542286557798</v>
      </c>
      <c r="AS24">
        <v>9.5912210643291501E-2</v>
      </c>
      <c r="AT24">
        <v>0</v>
      </c>
    </row>
    <row r="25" spans="1:58">
      <c r="A25" t="s">
        <v>138</v>
      </c>
      <c r="B25" s="168" t="s">
        <v>253</v>
      </c>
      <c r="C25" t="s">
        <v>227</v>
      </c>
      <c r="D25" s="106">
        <v>47.315515136718801</v>
      </c>
      <c r="E25" s="106">
        <f t="shared" si="0"/>
        <v>54.475910186767599</v>
      </c>
      <c r="F25" s="106">
        <f t="shared" si="1"/>
        <v>40.165992736816399</v>
      </c>
      <c r="G25">
        <v>13.6189775466919</v>
      </c>
      <c r="H25">
        <v>10.0414981842041</v>
      </c>
      <c r="I25">
        <v>16793</v>
      </c>
      <c r="J25">
        <v>168</v>
      </c>
      <c r="K25">
        <v>16625</v>
      </c>
      <c r="L25">
        <v>0</v>
      </c>
      <c r="M25">
        <v>0</v>
      </c>
      <c r="N25">
        <v>168</v>
      </c>
      <c r="O25">
        <v>16625</v>
      </c>
      <c r="P25">
        <v>0</v>
      </c>
      <c r="X25">
        <v>4053.56713867188</v>
      </c>
      <c r="AL25">
        <v>5879.6361025855704</v>
      </c>
      <c r="AM25">
        <v>2597.2981739015499</v>
      </c>
      <c r="AN25">
        <v>2630.1352352972999</v>
      </c>
      <c r="AS25">
        <v>12.7418537139893</v>
      </c>
      <c r="AT25">
        <v>10.9166107177734</v>
      </c>
    </row>
    <row r="26" spans="1:58">
      <c r="A26" t="s">
        <v>139</v>
      </c>
      <c r="B26" s="168" t="s">
        <v>254</v>
      </c>
      <c r="C26" t="s">
        <v>32</v>
      </c>
      <c r="D26" s="106">
        <v>0.77609996795654201</v>
      </c>
      <c r="E26" s="106">
        <f t="shared" si="0"/>
        <v>2.0572037696838361</v>
      </c>
      <c r="F26" s="106">
        <f t="shared" si="1"/>
        <v>0.18418282270431521</v>
      </c>
      <c r="G26">
        <v>0.51430094242095903</v>
      </c>
      <c r="H26">
        <v>4.6045705676078803E-2</v>
      </c>
      <c r="I26">
        <v>18192</v>
      </c>
      <c r="J26">
        <v>3</v>
      </c>
      <c r="K26">
        <v>18189</v>
      </c>
      <c r="L26">
        <v>1</v>
      </c>
      <c r="M26">
        <v>2</v>
      </c>
      <c r="N26">
        <v>180</v>
      </c>
      <c r="O26">
        <v>18009</v>
      </c>
      <c r="P26">
        <v>6.3378626572469093E-2</v>
      </c>
      <c r="X26">
        <v>8670.7138671875</v>
      </c>
      <c r="AA26" t="s">
        <v>227</v>
      </c>
      <c r="AB26">
        <v>1.64933535802908E-2</v>
      </c>
      <c r="AE26">
        <v>3.6540210775142301E-2</v>
      </c>
      <c r="AF26">
        <v>0</v>
      </c>
      <c r="AG26">
        <v>1.6225736766696901</v>
      </c>
      <c r="AJ26">
        <v>3.5627321732840498</v>
      </c>
      <c r="AK26">
        <v>0</v>
      </c>
      <c r="AL26">
        <v>10782.960611979201</v>
      </c>
      <c r="AM26">
        <v>5914.0767299528998</v>
      </c>
      <c r="AN26">
        <v>5914.8796461603597</v>
      </c>
      <c r="AS26">
        <v>0.33219030499458302</v>
      </c>
      <c r="AT26">
        <v>0.10082433372735999</v>
      </c>
      <c r="BA26">
        <v>2.6403262781342099E-2</v>
      </c>
      <c r="BB26">
        <v>6.5834443792395104E-3</v>
      </c>
      <c r="BE26">
        <v>2.5816663838315099</v>
      </c>
      <c r="BF26">
        <v>0.66348096950787605</v>
      </c>
    </row>
    <row r="27" spans="1:58">
      <c r="A27" t="s">
        <v>139</v>
      </c>
      <c r="B27" s="168" t="s">
        <v>254</v>
      </c>
      <c r="C27" t="s">
        <v>227</v>
      </c>
      <c r="D27" s="106">
        <v>47.055316162109399</v>
      </c>
      <c r="E27" s="106">
        <f t="shared" si="0"/>
        <v>53.9156265258788</v>
      </c>
      <c r="F27" s="106">
        <f t="shared" si="1"/>
        <v>40.204990386962798</v>
      </c>
      <c r="G27">
        <v>13.4789066314697</v>
      </c>
      <c r="H27">
        <v>10.0512475967407</v>
      </c>
      <c r="I27">
        <v>18192</v>
      </c>
      <c r="J27">
        <v>181</v>
      </c>
      <c r="K27">
        <v>18011</v>
      </c>
      <c r="L27">
        <v>1</v>
      </c>
      <c r="M27">
        <v>2</v>
      </c>
      <c r="N27">
        <v>180</v>
      </c>
      <c r="O27">
        <v>18009</v>
      </c>
      <c r="P27">
        <v>6.3378626572469093E-2</v>
      </c>
      <c r="X27">
        <v>4053.56713867188</v>
      </c>
      <c r="AL27">
        <v>5943.1154420968596</v>
      </c>
      <c r="AM27">
        <v>2664.80554647892</v>
      </c>
      <c r="AN27">
        <v>2697.4228557965698</v>
      </c>
      <c r="AS27">
        <v>12.6385555267334</v>
      </c>
      <c r="AT27">
        <v>10.889752388000501</v>
      </c>
    </row>
    <row r="28" spans="1:58">
      <c r="A28" t="s">
        <v>140</v>
      </c>
      <c r="B28" s="168" t="s">
        <v>255</v>
      </c>
      <c r="C28" t="s">
        <v>32</v>
      </c>
      <c r="D28" s="106">
        <v>0.28848319053650001</v>
      </c>
      <c r="E28" s="106">
        <f t="shared" si="0"/>
        <v>1.3779553174972521</v>
      </c>
      <c r="F28" s="106">
        <f t="shared" si="1"/>
        <v>1.2115938588976881E-2</v>
      </c>
      <c r="G28">
        <v>0.34448882937431302</v>
      </c>
      <c r="H28">
        <v>3.0289846472442202E-3</v>
      </c>
      <c r="I28">
        <v>16313</v>
      </c>
      <c r="J28">
        <v>1</v>
      </c>
      <c r="K28">
        <v>16312</v>
      </c>
      <c r="L28">
        <v>0</v>
      </c>
      <c r="M28">
        <v>1</v>
      </c>
      <c r="N28">
        <v>164</v>
      </c>
      <c r="O28">
        <v>16148</v>
      </c>
      <c r="P28">
        <v>0</v>
      </c>
      <c r="X28">
        <v>8670.7138671875</v>
      </c>
      <c r="AA28" t="s">
        <v>227</v>
      </c>
      <c r="AB28">
        <v>6.0670451710184096E-3</v>
      </c>
      <c r="AE28">
        <v>2.0459408442421601E-2</v>
      </c>
      <c r="AF28">
        <v>0</v>
      </c>
      <c r="AG28">
        <v>0.60304581092675502</v>
      </c>
      <c r="AJ28">
        <v>2.0249759691867202</v>
      </c>
      <c r="AK28">
        <v>0</v>
      </c>
      <c r="AL28">
        <v>11118.2958984375</v>
      </c>
      <c r="AM28">
        <v>5886.8349812177003</v>
      </c>
      <c r="AN28">
        <v>5887.1556739730004</v>
      </c>
      <c r="AS28">
        <v>0.17951688170433</v>
      </c>
      <c r="AT28">
        <v>1.9544299691915502E-2</v>
      </c>
      <c r="BA28">
        <v>1.2812419639774199E-2</v>
      </c>
      <c r="BB28">
        <v>0</v>
      </c>
      <c r="BE28">
        <v>1.26947224868478</v>
      </c>
      <c r="BF28">
        <v>0</v>
      </c>
    </row>
    <row r="29" spans="1:58">
      <c r="A29" t="s">
        <v>140</v>
      </c>
      <c r="B29" s="168" t="s">
        <v>255</v>
      </c>
      <c r="C29" t="s">
        <v>227</v>
      </c>
      <c r="D29" s="106">
        <v>47.549209594726605</v>
      </c>
      <c r="E29" s="106">
        <f t="shared" si="0"/>
        <v>54.832298278808402</v>
      </c>
      <c r="F29" s="106">
        <f t="shared" si="1"/>
        <v>40.277381896972798</v>
      </c>
      <c r="G29">
        <v>13.7080745697021</v>
      </c>
      <c r="H29">
        <v>10.0693454742432</v>
      </c>
      <c r="I29">
        <v>16313</v>
      </c>
      <c r="J29">
        <v>164</v>
      </c>
      <c r="K29">
        <v>16149</v>
      </c>
      <c r="L29">
        <v>0</v>
      </c>
      <c r="M29">
        <v>1</v>
      </c>
      <c r="N29">
        <v>164</v>
      </c>
      <c r="O29">
        <v>16148</v>
      </c>
      <c r="P29">
        <v>0</v>
      </c>
      <c r="X29">
        <v>4053.56713867188</v>
      </c>
      <c r="AL29">
        <v>5913.7157816072804</v>
      </c>
      <c r="AM29">
        <v>2658.5311604636299</v>
      </c>
      <c r="AN29">
        <v>2691.2566112003101</v>
      </c>
      <c r="AS29">
        <v>12.815916061401399</v>
      </c>
      <c r="AT29">
        <v>10.959423065185501</v>
      </c>
    </row>
    <row r="30" spans="1:58">
      <c r="A30" t="s">
        <v>141</v>
      </c>
      <c r="B30" s="168" t="s">
        <v>256</v>
      </c>
      <c r="C30" t="s">
        <v>32</v>
      </c>
      <c r="D30" s="106">
        <v>0</v>
      </c>
      <c r="E30" s="106">
        <f t="shared" si="0"/>
        <v>0.79000490903854403</v>
      </c>
      <c r="F30" s="106">
        <f t="shared" si="1"/>
        <v>0</v>
      </c>
      <c r="G30">
        <v>0.19750122725963601</v>
      </c>
      <c r="H30">
        <v>0</v>
      </c>
      <c r="I30">
        <v>17848</v>
      </c>
      <c r="J30">
        <v>0</v>
      </c>
      <c r="K30">
        <v>17848</v>
      </c>
      <c r="L30">
        <v>0</v>
      </c>
      <c r="M30">
        <v>0</v>
      </c>
      <c r="N30">
        <v>158</v>
      </c>
      <c r="O30">
        <v>17690</v>
      </c>
      <c r="P30">
        <v>0</v>
      </c>
      <c r="X30">
        <v>8670.7138671875</v>
      </c>
      <c r="AA30" t="s">
        <v>227</v>
      </c>
      <c r="AL30">
        <v>0</v>
      </c>
      <c r="AM30">
        <v>5663.9449377534402</v>
      </c>
      <c r="AN30">
        <v>5663.9449377534502</v>
      </c>
      <c r="AS30">
        <v>9.0242594480514499E-2</v>
      </c>
      <c r="AT30">
        <v>0</v>
      </c>
    </row>
    <row r="31" spans="1:58">
      <c r="A31" t="s">
        <v>141</v>
      </c>
      <c r="B31" s="168" t="s">
        <v>256</v>
      </c>
      <c r="C31" t="s">
        <v>227</v>
      </c>
      <c r="D31" s="106">
        <v>41.8444641113282</v>
      </c>
      <c r="E31" s="106">
        <f t="shared" si="0"/>
        <v>48.373786926269602</v>
      </c>
      <c r="F31" s="106">
        <f t="shared" si="1"/>
        <v>35.324188232421882</v>
      </c>
      <c r="G31">
        <v>12.093446731567401</v>
      </c>
      <c r="H31">
        <v>8.8310470581054705</v>
      </c>
      <c r="I31">
        <v>17848</v>
      </c>
      <c r="J31">
        <v>158</v>
      </c>
      <c r="K31">
        <v>17690</v>
      </c>
      <c r="L31">
        <v>0</v>
      </c>
      <c r="M31">
        <v>0</v>
      </c>
      <c r="N31">
        <v>158</v>
      </c>
      <c r="O31">
        <v>17690</v>
      </c>
      <c r="P31">
        <v>0</v>
      </c>
      <c r="X31">
        <v>4053.56713867188</v>
      </c>
      <c r="AL31">
        <v>5887.9884110462799</v>
      </c>
      <c r="AM31">
        <v>2554.0551382561898</v>
      </c>
      <c r="AN31">
        <v>2583.5688908951902</v>
      </c>
      <c r="AS31">
        <v>11.2936553955078</v>
      </c>
      <c r="AT31">
        <v>9.6291666030883807</v>
      </c>
    </row>
    <row r="32" spans="1:58">
      <c r="A32" t="s">
        <v>207</v>
      </c>
      <c r="B32" s="168" t="s">
        <v>7</v>
      </c>
      <c r="C32" t="s">
        <v>32</v>
      </c>
      <c r="D32" s="106">
        <v>0.27975404262542802</v>
      </c>
      <c r="E32" s="106">
        <f t="shared" si="0"/>
        <v>1.3362551927566519</v>
      </c>
      <c r="F32" s="106">
        <f t="shared" si="1"/>
        <v>1.1749333702027799E-2</v>
      </c>
      <c r="G32">
        <v>0.33406379818916299</v>
      </c>
      <c r="H32">
        <v>2.9373334255069499E-3</v>
      </c>
      <c r="I32">
        <v>16822</v>
      </c>
      <c r="J32">
        <v>1</v>
      </c>
      <c r="K32">
        <v>16821</v>
      </c>
      <c r="L32">
        <v>0</v>
      </c>
      <c r="M32">
        <v>1</v>
      </c>
      <c r="N32">
        <v>0</v>
      </c>
      <c r="O32">
        <v>16821</v>
      </c>
      <c r="P32">
        <v>0</v>
      </c>
      <c r="X32">
        <v>8670.7138671875</v>
      </c>
      <c r="AA32" t="s">
        <v>227</v>
      </c>
      <c r="AG32">
        <v>100</v>
      </c>
      <c r="AJ32">
        <v>249.808873730317</v>
      </c>
      <c r="AK32">
        <v>0</v>
      </c>
      <c r="AL32">
        <v>10488.4208984375</v>
      </c>
      <c r="AM32">
        <v>5247.6613611183102</v>
      </c>
      <c r="AN32">
        <v>5247.97290311907</v>
      </c>
      <c r="AS32">
        <v>0.174084648489952</v>
      </c>
      <c r="AT32">
        <v>1.89529228955507E-2</v>
      </c>
      <c r="BE32">
        <v>168.45074266633799</v>
      </c>
      <c r="BF32">
        <v>31.5492573336623</v>
      </c>
    </row>
    <row r="33" spans="1:58">
      <c r="A33" t="s">
        <v>207</v>
      </c>
      <c r="B33" s="168" t="s">
        <v>7</v>
      </c>
      <c r="C33" t="s">
        <v>227</v>
      </c>
      <c r="D33" s="106">
        <v>0</v>
      </c>
      <c r="E33" s="106">
        <f t="shared" si="0"/>
        <v>0.83819276094436801</v>
      </c>
      <c r="F33" s="106">
        <f t="shared" si="1"/>
        <v>0</v>
      </c>
      <c r="G33">
        <v>0.209548190236092</v>
      </c>
      <c r="H33">
        <v>0</v>
      </c>
      <c r="I33">
        <v>16822</v>
      </c>
      <c r="J33">
        <v>0</v>
      </c>
      <c r="K33">
        <v>16822</v>
      </c>
      <c r="L33">
        <v>0</v>
      </c>
      <c r="M33">
        <v>1</v>
      </c>
      <c r="N33">
        <v>0</v>
      </c>
      <c r="O33">
        <v>16821</v>
      </c>
      <c r="P33">
        <v>0</v>
      </c>
      <c r="X33">
        <v>4053.56713867188</v>
      </c>
      <c r="AL33">
        <v>0</v>
      </c>
      <c r="AM33">
        <v>2381.5059556771698</v>
      </c>
      <c r="AN33">
        <v>2381.5059556771798</v>
      </c>
      <c r="AS33">
        <v>9.5746859908103901E-2</v>
      </c>
      <c r="AT33">
        <v>0</v>
      </c>
    </row>
    <row r="34" spans="1:58">
      <c r="A34" t="s">
        <v>142</v>
      </c>
      <c r="B34" s="168" t="s">
        <v>243</v>
      </c>
      <c r="C34" t="s">
        <v>200</v>
      </c>
      <c r="D34" s="106">
        <v>16.622283935546882</v>
      </c>
      <c r="E34" s="106">
        <f t="shared" si="0"/>
        <v>21.382610321044918</v>
      </c>
      <c r="F34" s="106">
        <f t="shared" si="1"/>
        <v>12.62936115264892</v>
      </c>
      <c r="G34">
        <v>5.3456525802612296</v>
      </c>
      <c r="H34">
        <v>3.1573402881622301</v>
      </c>
      <c r="I34">
        <v>15882</v>
      </c>
      <c r="J34">
        <v>56</v>
      </c>
      <c r="K34">
        <v>15826</v>
      </c>
      <c r="L34">
        <v>0</v>
      </c>
      <c r="M34">
        <v>56</v>
      </c>
      <c r="N34">
        <v>1</v>
      </c>
      <c r="O34">
        <v>15825</v>
      </c>
      <c r="P34">
        <v>0</v>
      </c>
      <c r="X34">
        <v>8029.537109375</v>
      </c>
      <c r="AA34" t="s">
        <v>228</v>
      </c>
      <c r="AB34">
        <v>56.0972004569837</v>
      </c>
      <c r="AE34">
        <v>189.71413667644401</v>
      </c>
      <c r="AF34">
        <v>0</v>
      </c>
      <c r="AG34">
        <v>98.248600645922394</v>
      </c>
      <c r="AJ34">
        <v>102.347166143278</v>
      </c>
      <c r="AK34">
        <v>94.150035148566801</v>
      </c>
      <c r="AL34">
        <v>10658.8531842913</v>
      </c>
      <c r="AM34">
        <v>4285.6856100775904</v>
      </c>
      <c r="AN34">
        <v>4308.1574262314698</v>
      </c>
      <c r="AS34">
        <v>4.7346568107604998</v>
      </c>
      <c r="AT34">
        <v>3.62595868110657</v>
      </c>
      <c r="BA34">
        <v>118.760884130411</v>
      </c>
      <c r="BB34">
        <v>0</v>
      </c>
      <c r="BE34">
        <v>100.170746289341</v>
      </c>
      <c r="BF34">
        <v>96.326455002504304</v>
      </c>
    </row>
    <row r="35" spans="1:58">
      <c r="A35" t="s">
        <v>142</v>
      </c>
      <c r="B35" s="168" t="s">
        <v>243</v>
      </c>
      <c r="C35" t="s">
        <v>228</v>
      </c>
      <c r="D35" s="106">
        <v>0.296312189102172</v>
      </c>
      <c r="E35" s="106">
        <f t="shared" si="0"/>
        <v>1.415355443954468</v>
      </c>
      <c r="F35" s="106">
        <f t="shared" si="1"/>
        <v>1.24447364360094E-2</v>
      </c>
      <c r="G35">
        <v>0.353838860988617</v>
      </c>
      <c r="H35">
        <v>3.11118410900235E-3</v>
      </c>
      <c r="I35">
        <v>15882</v>
      </c>
      <c r="J35">
        <v>1</v>
      </c>
      <c r="K35">
        <v>15881</v>
      </c>
      <c r="L35">
        <v>0</v>
      </c>
      <c r="M35">
        <v>56</v>
      </c>
      <c r="N35">
        <v>1</v>
      </c>
      <c r="O35">
        <v>15825</v>
      </c>
      <c r="P35">
        <v>0</v>
      </c>
      <c r="X35">
        <v>5599.06103515625</v>
      </c>
      <c r="AL35">
        <v>6365.26904296875</v>
      </c>
      <c r="AM35">
        <v>4031.5611793254302</v>
      </c>
      <c r="AN35">
        <v>4031.7081197525599</v>
      </c>
      <c r="AS35">
        <v>0.18438892066478699</v>
      </c>
      <c r="AT35">
        <v>2.0074691623449301E-2</v>
      </c>
    </row>
    <row r="36" spans="1:58">
      <c r="A36" t="s">
        <v>143</v>
      </c>
      <c r="B36" s="168" t="s">
        <v>244</v>
      </c>
      <c r="C36" t="s">
        <v>200</v>
      </c>
      <c r="D36" s="106">
        <v>14.259396362304679</v>
      </c>
      <c r="E36" s="106">
        <f t="shared" si="0"/>
        <v>18.601686477661119</v>
      </c>
      <c r="F36" s="106">
        <f t="shared" si="1"/>
        <v>10.65396308898924</v>
      </c>
      <c r="G36">
        <v>4.6504216194152797</v>
      </c>
      <c r="H36">
        <v>2.66349077224731</v>
      </c>
      <c r="I36">
        <v>16526</v>
      </c>
      <c r="J36">
        <v>50</v>
      </c>
      <c r="K36">
        <v>16476</v>
      </c>
      <c r="L36">
        <v>0</v>
      </c>
      <c r="M36">
        <v>50</v>
      </c>
      <c r="N36">
        <v>0</v>
      </c>
      <c r="O36">
        <v>16476</v>
      </c>
      <c r="P36">
        <v>0</v>
      </c>
      <c r="X36">
        <v>8029.537109375</v>
      </c>
      <c r="AA36" t="s">
        <v>228</v>
      </c>
      <c r="AG36">
        <v>100</v>
      </c>
      <c r="AJ36">
        <v>102.991736808056</v>
      </c>
      <c r="AK36">
        <v>97.008263191943897</v>
      </c>
      <c r="AL36">
        <v>10674.6302734375</v>
      </c>
      <c r="AM36">
        <v>4312.6211002995396</v>
      </c>
      <c r="AN36">
        <v>4331.8695850300601</v>
      </c>
      <c r="AS36">
        <v>4.0918655395507804</v>
      </c>
      <c r="AT36">
        <v>3.0853188037872301</v>
      </c>
      <c r="BE36">
        <v>101.366984520562</v>
      </c>
      <c r="BF36">
        <v>98.633015479437901</v>
      </c>
    </row>
    <row r="37" spans="1:58">
      <c r="A37" t="s">
        <v>143</v>
      </c>
      <c r="B37" s="168" t="s">
        <v>244</v>
      </c>
      <c r="C37" t="s">
        <v>228</v>
      </c>
      <c r="D37" s="106">
        <v>0</v>
      </c>
      <c r="E37" s="106">
        <f t="shared" si="0"/>
        <v>0.85320723056793202</v>
      </c>
      <c r="F37" s="106">
        <f t="shared" si="1"/>
        <v>0</v>
      </c>
      <c r="G37">
        <v>0.213301807641983</v>
      </c>
      <c r="H37">
        <v>0</v>
      </c>
      <c r="I37">
        <v>16526</v>
      </c>
      <c r="J37">
        <v>0</v>
      </c>
      <c r="K37">
        <v>16526</v>
      </c>
      <c r="L37">
        <v>0</v>
      </c>
      <c r="M37">
        <v>50</v>
      </c>
      <c r="N37">
        <v>0</v>
      </c>
      <c r="O37">
        <v>16476</v>
      </c>
      <c r="P37">
        <v>0</v>
      </c>
      <c r="X37">
        <v>5599.06103515625</v>
      </c>
      <c r="AL37">
        <v>0</v>
      </c>
      <c r="AM37">
        <v>4041.2254341288899</v>
      </c>
      <c r="AN37">
        <v>4041.2254341288899</v>
      </c>
      <c r="AS37">
        <v>9.7461871802806896E-2</v>
      </c>
      <c r="AT37">
        <v>0</v>
      </c>
    </row>
    <row r="38" spans="1:58">
      <c r="A38" t="s">
        <v>144</v>
      </c>
      <c r="B38" s="168" t="s">
        <v>245</v>
      </c>
      <c r="C38" t="s">
        <v>200</v>
      </c>
      <c r="D38" s="106">
        <v>16.917854309082038</v>
      </c>
      <c r="E38" s="106">
        <f t="shared" si="0"/>
        <v>21.62752723693848</v>
      </c>
      <c r="F38" s="106">
        <f t="shared" si="1"/>
        <v>12.949603080749521</v>
      </c>
      <c r="G38">
        <v>5.40688180923462</v>
      </c>
      <c r="H38">
        <v>3.2374007701873802</v>
      </c>
      <c r="I38">
        <v>16441</v>
      </c>
      <c r="J38">
        <v>59</v>
      </c>
      <c r="K38">
        <v>16382</v>
      </c>
      <c r="L38">
        <v>0</v>
      </c>
      <c r="M38">
        <v>59</v>
      </c>
      <c r="N38">
        <v>0</v>
      </c>
      <c r="O38">
        <v>16382</v>
      </c>
      <c r="P38">
        <v>0</v>
      </c>
      <c r="X38">
        <v>8029.537109375</v>
      </c>
      <c r="AA38" t="s">
        <v>228</v>
      </c>
      <c r="AG38">
        <v>100</v>
      </c>
      <c r="AJ38">
        <v>102.534655442304</v>
      </c>
      <c r="AK38">
        <v>97.465344557696</v>
      </c>
      <c r="AL38">
        <v>10698.5765691208</v>
      </c>
      <c r="AM38">
        <v>4626.7733451611302</v>
      </c>
      <c r="AN38">
        <v>4648.5625544679797</v>
      </c>
      <c r="AS38">
        <v>4.8030447959899902</v>
      </c>
      <c r="AT38">
        <v>3.7036807537078902</v>
      </c>
      <c r="BE38">
        <v>101.158134686349</v>
      </c>
      <c r="BF38">
        <v>98.841865313650999</v>
      </c>
    </row>
    <row r="39" spans="1:58">
      <c r="A39" t="s">
        <v>144</v>
      </c>
      <c r="B39" s="168" t="s">
        <v>245</v>
      </c>
      <c r="C39" t="s">
        <v>228</v>
      </c>
      <c r="D39" s="106">
        <v>0</v>
      </c>
      <c r="E39" s="106">
        <f t="shared" si="0"/>
        <v>0.85761862993240401</v>
      </c>
      <c r="F39" s="106">
        <f t="shared" si="1"/>
        <v>0</v>
      </c>
      <c r="G39">
        <v>0.214404657483101</v>
      </c>
      <c r="H39">
        <v>0</v>
      </c>
      <c r="I39">
        <v>16441</v>
      </c>
      <c r="J39">
        <v>0</v>
      </c>
      <c r="K39">
        <v>16441</v>
      </c>
      <c r="L39">
        <v>0</v>
      </c>
      <c r="M39">
        <v>59</v>
      </c>
      <c r="N39">
        <v>0</v>
      </c>
      <c r="O39">
        <v>16382</v>
      </c>
      <c r="P39">
        <v>0</v>
      </c>
      <c r="X39">
        <v>5599.06103515625</v>
      </c>
      <c r="AL39">
        <v>0</v>
      </c>
      <c r="AM39">
        <v>4215.5324887025699</v>
      </c>
      <c r="AN39">
        <v>4215.5324887025599</v>
      </c>
      <c r="AS39">
        <v>9.7965769469738007E-2</v>
      </c>
      <c r="AT39">
        <v>0</v>
      </c>
    </row>
    <row r="40" spans="1:58">
      <c r="A40" t="s">
        <v>145</v>
      </c>
      <c r="B40" s="168" t="s">
        <v>246</v>
      </c>
      <c r="C40" t="s">
        <v>200</v>
      </c>
      <c r="D40" s="106">
        <v>17.768576049804679</v>
      </c>
      <c r="E40" s="106">
        <f t="shared" si="0"/>
        <v>22.386650085449201</v>
      </c>
      <c r="F40" s="106">
        <f t="shared" si="1"/>
        <v>13.836206436157241</v>
      </c>
      <c r="G40">
        <v>5.5966625213623002</v>
      </c>
      <c r="H40">
        <v>3.4590516090393102</v>
      </c>
      <c r="I40">
        <v>17778</v>
      </c>
      <c r="J40">
        <v>67</v>
      </c>
      <c r="K40">
        <v>17711</v>
      </c>
      <c r="L40">
        <v>0</v>
      </c>
      <c r="M40">
        <v>67</v>
      </c>
      <c r="N40">
        <v>0</v>
      </c>
      <c r="O40">
        <v>17711</v>
      </c>
      <c r="P40">
        <v>0</v>
      </c>
      <c r="X40">
        <v>8029.537109375</v>
      </c>
      <c r="AA40" t="s">
        <v>228</v>
      </c>
      <c r="AG40">
        <v>100</v>
      </c>
      <c r="AJ40">
        <v>102.23179322264799</v>
      </c>
      <c r="AK40">
        <v>97.768206777351807</v>
      </c>
      <c r="AL40">
        <v>10565.6120860541</v>
      </c>
      <c r="AM40">
        <v>4310.4146843255903</v>
      </c>
      <c r="AN40">
        <v>4333.9886648585798</v>
      </c>
      <c r="AS40">
        <v>5.00583696365356</v>
      </c>
      <c r="AT40">
        <v>3.92260789871216</v>
      </c>
      <c r="BE40">
        <v>101.019754612998</v>
      </c>
      <c r="BF40">
        <v>98.980245387002199</v>
      </c>
    </row>
    <row r="41" spans="1:58">
      <c r="A41" t="s">
        <v>145</v>
      </c>
      <c r="B41" s="168" t="s">
        <v>246</v>
      </c>
      <c r="C41" t="s">
        <v>228</v>
      </c>
      <c r="D41" s="106">
        <v>0</v>
      </c>
      <c r="E41" s="106">
        <f t="shared" si="0"/>
        <v>0.793115735054016</v>
      </c>
      <c r="F41" s="106">
        <f t="shared" si="1"/>
        <v>0</v>
      </c>
      <c r="G41">
        <v>0.198278933763504</v>
      </c>
      <c r="H41">
        <v>0</v>
      </c>
      <c r="I41">
        <v>17778</v>
      </c>
      <c r="J41">
        <v>0</v>
      </c>
      <c r="K41">
        <v>17778</v>
      </c>
      <c r="L41">
        <v>0</v>
      </c>
      <c r="M41">
        <v>67</v>
      </c>
      <c r="N41">
        <v>0</v>
      </c>
      <c r="O41">
        <v>17711</v>
      </c>
      <c r="P41">
        <v>0</v>
      </c>
      <c r="X41">
        <v>5599.06103515625</v>
      </c>
      <c r="AL41">
        <v>0</v>
      </c>
      <c r="AM41">
        <v>4049.3334631231601</v>
      </c>
      <c r="AN41">
        <v>4049.3334631231601</v>
      </c>
      <c r="AS41">
        <v>9.0597935020923601E-2</v>
      </c>
      <c r="AT41">
        <v>0</v>
      </c>
    </row>
    <row r="42" spans="1:58">
      <c r="A42" t="s">
        <v>146</v>
      </c>
      <c r="B42" s="168" t="s">
        <v>247</v>
      </c>
      <c r="C42" t="s">
        <v>200</v>
      </c>
      <c r="D42" s="106">
        <v>17.220388793945322</v>
      </c>
      <c r="E42" s="106">
        <f t="shared" si="0"/>
        <v>21.887401580810561</v>
      </c>
      <c r="F42" s="106">
        <f t="shared" si="1"/>
        <v>13.271630287170399</v>
      </c>
      <c r="G42">
        <v>5.4718503952026403</v>
      </c>
      <c r="H42">
        <v>3.3179075717925999</v>
      </c>
      <c r="I42">
        <v>16974</v>
      </c>
      <c r="J42">
        <v>62</v>
      </c>
      <c r="K42">
        <v>16912</v>
      </c>
      <c r="L42">
        <v>0</v>
      </c>
      <c r="M42">
        <v>62</v>
      </c>
      <c r="N42">
        <v>1</v>
      </c>
      <c r="O42">
        <v>16911</v>
      </c>
      <c r="P42">
        <v>0</v>
      </c>
      <c r="X42">
        <v>8029.537109375</v>
      </c>
      <c r="AA42" t="s">
        <v>228</v>
      </c>
      <c r="AB42">
        <v>62.111678841689198</v>
      </c>
      <c r="AE42">
        <v>209.96526751432</v>
      </c>
      <c r="AF42">
        <v>0</v>
      </c>
      <c r="AG42">
        <v>98.415507211417406</v>
      </c>
      <c r="AJ42">
        <v>102.127545130825</v>
      </c>
      <c r="AK42">
        <v>94.703469292009402</v>
      </c>
      <c r="AL42">
        <v>10660.657462827599</v>
      </c>
      <c r="AM42">
        <v>4105.9502077418401</v>
      </c>
      <c r="AN42">
        <v>4129.8922278794398</v>
      </c>
      <c r="AS42">
        <v>4.87392234802246</v>
      </c>
      <c r="AT42">
        <v>3.7825071811675999</v>
      </c>
      <c r="BA42">
        <v>131.44557648249</v>
      </c>
      <c r="BB42">
        <v>0</v>
      </c>
      <c r="BE42">
        <v>100.156216107654</v>
      </c>
      <c r="BF42">
        <v>96.674798315180396</v>
      </c>
    </row>
    <row r="43" spans="1:58">
      <c r="A43" t="s">
        <v>146</v>
      </c>
      <c r="B43" s="168" t="s">
        <v>247</v>
      </c>
      <c r="C43" t="s">
        <v>228</v>
      </c>
      <c r="D43" s="106">
        <v>0.27724881172180199</v>
      </c>
      <c r="E43" s="106">
        <f t="shared" si="0"/>
        <v>1.3242875337600719</v>
      </c>
      <c r="F43" s="106">
        <f t="shared" si="1"/>
        <v>1.1644120328128321E-2</v>
      </c>
      <c r="G43">
        <v>0.33107188344001798</v>
      </c>
      <c r="H43">
        <v>2.9110300820320801E-3</v>
      </c>
      <c r="I43">
        <v>16974</v>
      </c>
      <c r="J43">
        <v>1</v>
      </c>
      <c r="K43">
        <v>16973</v>
      </c>
      <c r="L43">
        <v>0</v>
      </c>
      <c r="M43">
        <v>62</v>
      </c>
      <c r="N43">
        <v>1</v>
      </c>
      <c r="O43">
        <v>16911</v>
      </c>
      <c r="P43">
        <v>0</v>
      </c>
      <c r="X43">
        <v>5599.06103515625</v>
      </c>
      <c r="AL43">
        <v>5973.21484375</v>
      </c>
      <c r="AM43">
        <v>3937.89503953948</v>
      </c>
      <c r="AN43">
        <v>3938.0149476226802</v>
      </c>
      <c r="AS43">
        <v>0.172525644302368</v>
      </c>
      <c r="AT43">
        <v>1.8783200532198001E-2</v>
      </c>
    </row>
    <row r="44" spans="1:58">
      <c r="A44" t="s">
        <v>147</v>
      </c>
      <c r="B44" s="168" t="s">
        <v>248</v>
      </c>
      <c r="C44" t="s">
        <v>200</v>
      </c>
      <c r="D44" s="106">
        <v>13.76685333251954</v>
      </c>
      <c r="E44" s="106">
        <f t="shared" si="0"/>
        <v>17.746713638305678</v>
      </c>
      <c r="F44" s="106">
        <f t="shared" si="1"/>
        <v>10.433331489563001</v>
      </c>
      <c r="G44">
        <v>4.4366784095764196</v>
      </c>
      <c r="H44">
        <v>2.6083328723907502</v>
      </c>
      <c r="I44">
        <v>18828</v>
      </c>
      <c r="J44">
        <v>55</v>
      </c>
      <c r="K44">
        <v>18773</v>
      </c>
      <c r="L44">
        <v>0</v>
      </c>
      <c r="M44">
        <v>55</v>
      </c>
      <c r="N44">
        <v>0</v>
      </c>
      <c r="O44">
        <v>18773</v>
      </c>
      <c r="P44">
        <v>0</v>
      </c>
      <c r="X44">
        <v>8029.537109375</v>
      </c>
      <c r="AA44" t="s">
        <v>228</v>
      </c>
      <c r="AG44">
        <v>100</v>
      </c>
      <c r="AJ44">
        <v>102.719872650529</v>
      </c>
      <c r="AK44">
        <v>97.280127349470703</v>
      </c>
      <c r="AL44">
        <v>10597.2613636364</v>
      </c>
      <c r="AM44">
        <v>4417.7947253582497</v>
      </c>
      <c r="AN44">
        <v>4435.8460672482597</v>
      </c>
      <c r="AS44">
        <v>3.9256742000579798</v>
      </c>
      <c r="AT44">
        <v>2.9994213581085201</v>
      </c>
      <c r="BE44">
        <v>101.242771923555</v>
      </c>
      <c r="BF44">
        <v>98.757228076444704</v>
      </c>
    </row>
    <row r="45" spans="1:58">
      <c r="A45" t="s">
        <v>147</v>
      </c>
      <c r="B45" s="168" t="s">
        <v>248</v>
      </c>
      <c r="C45" t="s">
        <v>228</v>
      </c>
      <c r="D45" s="106">
        <v>0</v>
      </c>
      <c r="E45" s="106">
        <f t="shared" si="0"/>
        <v>0.74888175725936801</v>
      </c>
      <c r="F45" s="106">
        <f t="shared" si="1"/>
        <v>0</v>
      </c>
      <c r="G45">
        <v>0.187220439314842</v>
      </c>
      <c r="H45">
        <v>0</v>
      </c>
      <c r="I45">
        <v>18828</v>
      </c>
      <c r="J45">
        <v>0</v>
      </c>
      <c r="K45">
        <v>18828</v>
      </c>
      <c r="L45">
        <v>0</v>
      </c>
      <c r="M45">
        <v>55</v>
      </c>
      <c r="N45">
        <v>0</v>
      </c>
      <c r="O45">
        <v>18773</v>
      </c>
      <c r="P45">
        <v>0</v>
      </c>
      <c r="X45">
        <v>5599.06103515625</v>
      </c>
      <c r="AL45">
        <v>0</v>
      </c>
      <c r="AM45">
        <v>4106.2924948749696</v>
      </c>
      <c r="AN45">
        <v>4106.2924948749596</v>
      </c>
      <c r="AS45">
        <v>8.5545293986797305E-2</v>
      </c>
      <c r="AT45">
        <v>0</v>
      </c>
    </row>
    <row r="46" spans="1:58">
      <c r="A46" t="s">
        <v>148</v>
      </c>
      <c r="B46" s="168" t="s">
        <v>249</v>
      </c>
      <c r="C46" t="s">
        <v>200</v>
      </c>
      <c r="D46" s="106">
        <v>22.842813110351599</v>
      </c>
      <c r="E46" s="106">
        <f t="shared" si="0"/>
        <v>28.103376388549801</v>
      </c>
      <c r="F46" s="106">
        <f t="shared" si="1"/>
        <v>18.286613464355479</v>
      </c>
      <c r="G46">
        <v>7.0258440971374503</v>
      </c>
      <c r="H46">
        <v>4.5716533660888699</v>
      </c>
      <c r="I46">
        <v>17347</v>
      </c>
      <c r="J46">
        <v>84</v>
      </c>
      <c r="K46">
        <v>17263</v>
      </c>
      <c r="L46">
        <v>0</v>
      </c>
      <c r="M46">
        <v>84</v>
      </c>
      <c r="N46">
        <v>0</v>
      </c>
      <c r="O46">
        <v>17263</v>
      </c>
      <c r="P46">
        <v>0</v>
      </c>
      <c r="X46">
        <v>8029.537109375</v>
      </c>
      <c r="AA46" t="s">
        <v>228</v>
      </c>
      <c r="AG46">
        <v>100</v>
      </c>
      <c r="AJ46">
        <v>101.77916581393499</v>
      </c>
      <c r="AK46">
        <v>98.220834186065304</v>
      </c>
      <c r="AL46">
        <v>10404.3051990327</v>
      </c>
      <c r="AM46">
        <v>4651.6184545549104</v>
      </c>
      <c r="AN46">
        <v>4679.4748958148402</v>
      </c>
      <c r="AS46">
        <v>6.3553733825683603</v>
      </c>
      <c r="AT46">
        <v>5.11141061782837</v>
      </c>
      <c r="BE46">
        <v>100.812938465502</v>
      </c>
      <c r="BF46">
        <v>99.187061534497602</v>
      </c>
    </row>
    <row r="47" spans="1:58">
      <c r="A47" t="s">
        <v>148</v>
      </c>
      <c r="B47" s="168" t="s">
        <v>249</v>
      </c>
      <c r="C47" t="s">
        <v>228</v>
      </c>
      <c r="D47" s="106">
        <v>0</v>
      </c>
      <c r="E47" s="106">
        <f t="shared" si="0"/>
        <v>0.81282305717468395</v>
      </c>
      <c r="F47" s="106">
        <f t="shared" si="1"/>
        <v>0</v>
      </c>
      <c r="G47">
        <v>0.20320576429367099</v>
      </c>
      <c r="H47">
        <v>0</v>
      </c>
      <c r="I47">
        <v>17347</v>
      </c>
      <c r="J47">
        <v>0</v>
      </c>
      <c r="K47">
        <v>17347</v>
      </c>
      <c r="L47">
        <v>0</v>
      </c>
      <c r="M47">
        <v>84</v>
      </c>
      <c r="N47">
        <v>0</v>
      </c>
      <c r="O47">
        <v>17263</v>
      </c>
      <c r="P47">
        <v>0</v>
      </c>
      <c r="X47">
        <v>5599.06103515625</v>
      </c>
      <c r="AL47">
        <v>0</v>
      </c>
      <c r="AM47">
        <v>4200.2000524409004</v>
      </c>
      <c r="AN47">
        <v>4200.2000524409204</v>
      </c>
      <c r="AS47">
        <v>9.2849008738994598E-2</v>
      </c>
      <c r="AT47">
        <v>0</v>
      </c>
    </row>
    <row r="48" spans="1:58">
      <c r="A48" t="s">
        <v>149</v>
      </c>
      <c r="B48" s="168" t="s">
        <v>250</v>
      </c>
      <c r="C48" t="s">
        <v>200</v>
      </c>
      <c r="D48" s="106">
        <v>14.928385925292961</v>
      </c>
      <c r="E48" s="106">
        <f t="shared" si="0"/>
        <v>19.37873458862304</v>
      </c>
      <c r="F48" s="106">
        <f t="shared" si="1"/>
        <v>11.22000312805176</v>
      </c>
      <c r="G48">
        <v>4.8446836471557599</v>
      </c>
      <c r="H48">
        <v>2.8050007820129399</v>
      </c>
      <c r="I48">
        <v>16418</v>
      </c>
      <c r="J48">
        <v>52</v>
      </c>
      <c r="K48">
        <v>16366</v>
      </c>
      <c r="L48">
        <v>0</v>
      </c>
      <c r="M48">
        <v>52</v>
      </c>
      <c r="N48">
        <v>0</v>
      </c>
      <c r="O48">
        <v>16366</v>
      </c>
      <c r="P48">
        <v>0</v>
      </c>
      <c r="X48">
        <v>8029.537109375</v>
      </c>
      <c r="AA48" t="s">
        <v>228</v>
      </c>
      <c r="AG48">
        <v>100</v>
      </c>
      <c r="AJ48">
        <v>102.87646707164799</v>
      </c>
      <c r="AK48">
        <v>97.123532928351594</v>
      </c>
      <c r="AL48">
        <v>10323.800612229599</v>
      </c>
      <c r="AM48">
        <v>4475.6765286453701</v>
      </c>
      <c r="AN48">
        <v>4494.1990315291896</v>
      </c>
      <c r="AS48">
        <v>4.2726521492004403</v>
      </c>
      <c r="AT48">
        <v>3.2393558025360099</v>
      </c>
      <c r="BE48">
        <v>101.314315135732</v>
      </c>
      <c r="BF48">
        <v>98.6856848642675</v>
      </c>
    </row>
    <row r="49" spans="1:58">
      <c r="A49" t="s">
        <v>149</v>
      </c>
      <c r="B49" s="168" t="s">
        <v>250</v>
      </c>
      <c r="C49" t="s">
        <v>228</v>
      </c>
      <c r="D49" s="106">
        <v>0</v>
      </c>
      <c r="E49" s="106">
        <f t="shared" si="0"/>
        <v>0.858820199966432</v>
      </c>
      <c r="F49" s="106">
        <f t="shared" si="1"/>
        <v>0</v>
      </c>
      <c r="G49">
        <v>0.214705049991608</v>
      </c>
      <c r="H49">
        <v>0</v>
      </c>
      <c r="I49">
        <v>16418</v>
      </c>
      <c r="J49">
        <v>0</v>
      </c>
      <c r="K49">
        <v>16418</v>
      </c>
      <c r="L49">
        <v>0</v>
      </c>
      <c r="M49">
        <v>52</v>
      </c>
      <c r="N49">
        <v>0</v>
      </c>
      <c r="O49">
        <v>16366</v>
      </c>
      <c r="P49">
        <v>0</v>
      </c>
      <c r="X49">
        <v>5599.06103515625</v>
      </c>
      <c r="AL49">
        <v>0</v>
      </c>
      <c r="AM49">
        <v>4095.2002235437699</v>
      </c>
      <c r="AN49">
        <v>4095.2002235437499</v>
      </c>
      <c r="AS49">
        <v>9.8103016614913899E-2</v>
      </c>
      <c r="AT49">
        <v>0</v>
      </c>
    </row>
    <row r="50" spans="1:58">
      <c r="A50" t="s">
        <v>224</v>
      </c>
      <c r="B50" s="168" t="s">
        <v>7</v>
      </c>
      <c r="C50" t="s">
        <v>200</v>
      </c>
      <c r="D50" s="106">
        <v>0</v>
      </c>
      <c r="E50" s="106">
        <f t="shared" si="0"/>
        <v>0.69832450151443604</v>
      </c>
      <c r="F50" s="106">
        <f t="shared" si="1"/>
        <v>0</v>
      </c>
      <c r="G50">
        <v>0.17458112537860901</v>
      </c>
      <c r="H50">
        <v>0</v>
      </c>
      <c r="I50">
        <v>20191</v>
      </c>
      <c r="J50">
        <v>0</v>
      </c>
      <c r="K50">
        <v>20191</v>
      </c>
      <c r="L50">
        <v>0</v>
      </c>
      <c r="M50">
        <v>0</v>
      </c>
      <c r="N50">
        <v>0</v>
      </c>
      <c r="O50">
        <v>20191</v>
      </c>
      <c r="P50">
        <v>0</v>
      </c>
      <c r="X50">
        <v>8029.537109375</v>
      </c>
      <c r="AA50" t="s">
        <v>228</v>
      </c>
      <c r="AL50">
        <v>0</v>
      </c>
      <c r="AM50">
        <v>3591.1597860186198</v>
      </c>
      <c r="AN50">
        <v>3591.1597860186198</v>
      </c>
      <c r="AS50">
        <v>7.9770326614379897E-2</v>
      </c>
      <c r="AT50">
        <v>0</v>
      </c>
    </row>
    <row r="51" spans="1:58">
      <c r="A51" t="s">
        <v>224</v>
      </c>
      <c r="B51" s="168" t="s">
        <v>7</v>
      </c>
      <c r="C51" t="s">
        <v>228</v>
      </c>
      <c r="D51" s="106">
        <v>0</v>
      </c>
      <c r="E51" s="106">
        <f t="shared" si="0"/>
        <v>0.69832450151443604</v>
      </c>
      <c r="F51" s="106">
        <f t="shared" si="1"/>
        <v>0</v>
      </c>
      <c r="G51">
        <v>0.17458112537860901</v>
      </c>
      <c r="H51">
        <v>0</v>
      </c>
      <c r="I51">
        <v>20191</v>
      </c>
      <c r="J51">
        <v>0</v>
      </c>
      <c r="K51">
        <v>20191</v>
      </c>
      <c r="L51">
        <v>0</v>
      </c>
      <c r="M51">
        <v>0</v>
      </c>
      <c r="N51">
        <v>0</v>
      </c>
      <c r="O51">
        <v>20191</v>
      </c>
      <c r="P51">
        <v>0</v>
      </c>
      <c r="X51">
        <v>5599.06103515625</v>
      </c>
      <c r="AL51">
        <v>0</v>
      </c>
      <c r="AM51">
        <v>3588.7832090619499</v>
      </c>
      <c r="AN51">
        <v>3588.78320906196</v>
      </c>
      <c r="AS51">
        <v>7.9770326614379897E-2</v>
      </c>
      <c r="AT51">
        <v>0</v>
      </c>
    </row>
    <row r="52" spans="1:58">
      <c r="A52" t="s">
        <v>167</v>
      </c>
      <c r="B52" s="168" t="s">
        <v>251</v>
      </c>
      <c r="C52" t="s">
        <v>200</v>
      </c>
      <c r="D52" s="106">
        <v>11.71329498291016</v>
      </c>
      <c r="E52" s="106">
        <f t="shared" si="0"/>
        <v>15.58618259429932</v>
      </c>
      <c r="F52" s="106">
        <f t="shared" si="1"/>
        <v>8.5437431335449201</v>
      </c>
      <c r="G52">
        <v>3.89654564857483</v>
      </c>
      <c r="H52">
        <v>2.13593578338623</v>
      </c>
      <c r="I52">
        <v>17297</v>
      </c>
      <c r="J52">
        <v>43</v>
      </c>
      <c r="K52">
        <v>17254</v>
      </c>
      <c r="L52">
        <v>0</v>
      </c>
      <c r="M52">
        <v>43</v>
      </c>
      <c r="N52">
        <v>0</v>
      </c>
      <c r="O52">
        <v>17254</v>
      </c>
      <c r="P52">
        <v>0</v>
      </c>
      <c r="X52">
        <v>8029.537109375</v>
      </c>
      <c r="AA52" t="s">
        <v>228</v>
      </c>
      <c r="AG52">
        <v>100</v>
      </c>
      <c r="AJ52">
        <v>103.47969060915401</v>
      </c>
      <c r="AK52">
        <v>96.520309390845995</v>
      </c>
      <c r="AL52">
        <v>10515.4390670422</v>
      </c>
      <c r="AM52">
        <v>4399.8351403711004</v>
      </c>
      <c r="AN52">
        <v>4415.0384108137796</v>
      </c>
      <c r="AS52">
        <v>3.3967826366424601</v>
      </c>
      <c r="AT52">
        <v>2.5051734447479199</v>
      </c>
      <c r="BE52">
        <v>101.58994400876701</v>
      </c>
      <c r="BF52">
        <v>98.410055991232895</v>
      </c>
    </row>
    <row r="53" spans="1:58">
      <c r="A53" t="s">
        <v>167</v>
      </c>
      <c r="B53" s="168" t="s">
        <v>251</v>
      </c>
      <c r="C53" t="s">
        <v>228</v>
      </c>
      <c r="D53" s="106">
        <v>0</v>
      </c>
      <c r="E53" s="106">
        <f t="shared" si="0"/>
        <v>0.81517285108566395</v>
      </c>
      <c r="F53" s="106">
        <f t="shared" si="1"/>
        <v>0</v>
      </c>
      <c r="G53">
        <v>0.20379321277141599</v>
      </c>
      <c r="H53">
        <v>0</v>
      </c>
      <c r="I53">
        <v>17297</v>
      </c>
      <c r="J53">
        <v>0</v>
      </c>
      <c r="K53">
        <v>17297</v>
      </c>
      <c r="L53">
        <v>0</v>
      </c>
      <c r="M53">
        <v>43</v>
      </c>
      <c r="N53">
        <v>0</v>
      </c>
      <c r="O53">
        <v>17254</v>
      </c>
      <c r="P53">
        <v>0</v>
      </c>
      <c r="X53">
        <v>5599.06103515625</v>
      </c>
      <c r="AL53">
        <v>0</v>
      </c>
      <c r="AM53">
        <v>4087.3476813458001</v>
      </c>
      <c r="AN53">
        <v>4087.3476813458001</v>
      </c>
      <c r="AS53">
        <v>9.3117415904998793E-2</v>
      </c>
      <c r="AT53">
        <v>0</v>
      </c>
    </row>
    <row r="54" spans="1:58">
      <c r="A54" t="s">
        <v>168</v>
      </c>
      <c r="B54" s="168" t="s">
        <v>252</v>
      </c>
      <c r="C54" t="s">
        <v>200</v>
      </c>
      <c r="D54" s="106">
        <v>17.541430664062499</v>
      </c>
      <c r="E54" s="106">
        <f t="shared" si="0"/>
        <v>22.137456893920881</v>
      </c>
      <c r="F54" s="106">
        <f t="shared" si="1"/>
        <v>13.63253784179688</v>
      </c>
      <c r="G54">
        <v>5.5343642234802202</v>
      </c>
      <c r="H54">
        <v>3.4081344604492201</v>
      </c>
      <c r="I54">
        <v>17739</v>
      </c>
      <c r="J54">
        <v>66</v>
      </c>
      <c r="K54">
        <v>17673</v>
      </c>
      <c r="L54">
        <v>0</v>
      </c>
      <c r="M54">
        <v>66</v>
      </c>
      <c r="N54">
        <v>1</v>
      </c>
      <c r="O54">
        <v>17672</v>
      </c>
      <c r="P54">
        <v>0</v>
      </c>
      <c r="X54">
        <v>8029.537109375</v>
      </c>
      <c r="AA54" t="s">
        <v>228</v>
      </c>
      <c r="AB54">
        <v>66.121218105753201</v>
      </c>
      <c r="AE54">
        <v>223.46561100181799</v>
      </c>
      <c r="AF54">
        <v>0</v>
      </c>
      <c r="AG54">
        <v>98.5101581463786</v>
      </c>
      <c r="AJ54">
        <v>102.00261952572799</v>
      </c>
      <c r="AK54">
        <v>95.017696767029605</v>
      </c>
      <c r="AL54">
        <v>10579.1029089725</v>
      </c>
      <c r="AM54">
        <v>4513.25037055554</v>
      </c>
      <c r="AN54">
        <v>4535.8190760933803</v>
      </c>
      <c r="AS54">
        <v>4.9463343620300302</v>
      </c>
      <c r="AT54">
        <v>3.8686978816986102</v>
      </c>
      <c r="BA54">
        <v>139.901933500242</v>
      </c>
      <c r="BB54">
        <v>0</v>
      </c>
      <c r="BE54">
        <v>100.14781611634599</v>
      </c>
      <c r="BF54">
        <v>96.872500176410796</v>
      </c>
    </row>
    <row r="55" spans="1:58">
      <c r="A55" t="s">
        <v>168</v>
      </c>
      <c r="B55" s="168" t="s">
        <v>252</v>
      </c>
      <c r="C55" t="s">
        <v>228</v>
      </c>
      <c r="D55" s="106">
        <v>0.26529202461242601</v>
      </c>
      <c r="E55" s="106">
        <f t="shared" si="0"/>
        <v>1.2671695947647079</v>
      </c>
      <c r="F55" s="106">
        <f t="shared" si="1"/>
        <v>1.114196423441172E-2</v>
      </c>
      <c r="G55">
        <v>0.31679239869117698</v>
      </c>
      <c r="H55">
        <v>2.78549105860293E-3</v>
      </c>
      <c r="I55">
        <v>17739</v>
      </c>
      <c r="J55">
        <v>1</v>
      </c>
      <c r="K55">
        <v>17738</v>
      </c>
      <c r="L55">
        <v>0</v>
      </c>
      <c r="M55">
        <v>66</v>
      </c>
      <c r="N55">
        <v>1</v>
      </c>
      <c r="O55">
        <v>17672</v>
      </c>
      <c r="P55">
        <v>0</v>
      </c>
      <c r="X55">
        <v>5599.06103515625</v>
      </c>
      <c r="AL55">
        <v>6479.8671875</v>
      </c>
      <c r="AM55">
        <v>4161.8407936521999</v>
      </c>
      <c r="AN55">
        <v>4161.9714676695403</v>
      </c>
      <c r="AS55">
        <v>0.165084883570671</v>
      </c>
      <c r="AT55">
        <v>1.7973164096474599E-2</v>
      </c>
    </row>
    <row r="56" spans="1:58">
      <c r="A56" t="s">
        <v>169</v>
      </c>
      <c r="B56" s="168" t="s">
        <v>253</v>
      </c>
      <c r="C56" t="s">
        <v>200</v>
      </c>
      <c r="D56" s="106">
        <v>15.553103637695321</v>
      </c>
      <c r="E56" s="106">
        <f t="shared" si="0"/>
        <v>19.922578811645518</v>
      </c>
      <c r="F56" s="106">
        <f t="shared" si="1"/>
        <v>11.8765926361084</v>
      </c>
      <c r="G56">
        <v>4.9806447029113796</v>
      </c>
      <c r="H56">
        <v>2.9691481590271001</v>
      </c>
      <c r="I56">
        <v>17578</v>
      </c>
      <c r="J56">
        <v>58</v>
      </c>
      <c r="K56">
        <v>17520</v>
      </c>
      <c r="L56">
        <v>0</v>
      </c>
      <c r="M56">
        <v>58</v>
      </c>
      <c r="N56">
        <v>0</v>
      </c>
      <c r="O56">
        <v>17520</v>
      </c>
      <c r="P56">
        <v>0</v>
      </c>
      <c r="X56">
        <v>8029.537109375</v>
      </c>
      <c r="AA56" t="s">
        <v>228</v>
      </c>
      <c r="AG56">
        <v>100</v>
      </c>
      <c r="AJ56">
        <v>102.578715006525</v>
      </c>
      <c r="AK56">
        <v>97.4212849934746</v>
      </c>
      <c r="AL56">
        <v>10457.707873114199</v>
      </c>
      <c r="AM56">
        <v>4347.4886238969102</v>
      </c>
      <c r="AN56">
        <v>4367.6497751345496</v>
      </c>
      <c r="AS56">
        <v>4.4202251434326199</v>
      </c>
      <c r="AT56">
        <v>3.40100121498108</v>
      </c>
      <c r="BE56">
        <v>101.178270106616</v>
      </c>
      <c r="BF56">
        <v>98.821729893383903</v>
      </c>
    </row>
    <row r="57" spans="1:58">
      <c r="A57" t="s">
        <v>169</v>
      </c>
      <c r="B57" s="168" t="s">
        <v>253</v>
      </c>
      <c r="C57" t="s">
        <v>228</v>
      </c>
      <c r="D57" s="106">
        <v>0</v>
      </c>
      <c r="E57" s="106">
        <f t="shared" si="0"/>
        <v>0.80214047431946001</v>
      </c>
      <c r="F57" s="106">
        <f t="shared" si="1"/>
        <v>0</v>
      </c>
      <c r="G57">
        <v>0.200535118579865</v>
      </c>
      <c r="H57">
        <v>0</v>
      </c>
      <c r="I57">
        <v>17578</v>
      </c>
      <c r="J57">
        <v>0</v>
      </c>
      <c r="K57">
        <v>17578</v>
      </c>
      <c r="L57">
        <v>0</v>
      </c>
      <c r="M57">
        <v>58</v>
      </c>
      <c r="N57">
        <v>0</v>
      </c>
      <c r="O57">
        <v>17520</v>
      </c>
      <c r="P57">
        <v>0</v>
      </c>
      <c r="X57">
        <v>5599.06103515625</v>
      </c>
      <c r="AL57">
        <v>0</v>
      </c>
      <c r="AM57">
        <v>4068.0625286946502</v>
      </c>
      <c r="AN57">
        <v>4068.0625286946502</v>
      </c>
      <c r="AS57">
        <v>9.1628789901733398E-2</v>
      </c>
      <c r="AT57">
        <v>0</v>
      </c>
    </row>
    <row r="58" spans="1:58">
      <c r="A58" t="s">
        <v>170</v>
      </c>
      <c r="B58" s="168" t="s">
        <v>254</v>
      </c>
      <c r="C58" t="s">
        <v>200</v>
      </c>
      <c r="D58" s="106">
        <v>15.059729003906261</v>
      </c>
      <c r="E58" s="106">
        <f t="shared" si="0"/>
        <v>19.45816612243652</v>
      </c>
      <c r="F58" s="106">
        <f t="shared" si="1"/>
        <v>11.382102966308601</v>
      </c>
      <c r="G58">
        <v>4.86454153060913</v>
      </c>
      <c r="H58">
        <v>2.8455257415771502</v>
      </c>
      <c r="I58">
        <v>16901</v>
      </c>
      <c r="J58">
        <v>54</v>
      </c>
      <c r="K58">
        <v>16847</v>
      </c>
      <c r="L58">
        <v>0</v>
      </c>
      <c r="M58">
        <v>54</v>
      </c>
      <c r="N58">
        <v>0</v>
      </c>
      <c r="O58">
        <v>16847</v>
      </c>
      <c r="P58">
        <v>0</v>
      </c>
      <c r="X58">
        <v>8029.537109375</v>
      </c>
      <c r="AA58" t="s">
        <v>228</v>
      </c>
      <c r="AG58">
        <v>100</v>
      </c>
      <c r="AJ58">
        <v>102.769885495601</v>
      </c>
      <c r="AK58">
        <v>97.230114504399296</v>
      </c>
      <c r="AL58">
        <v>10497.695927372701</v>
      </c>
      <c r="AM58">
        <v>4454.4887958190802</v>
      </c>
      <c r="AN58">
        <v>4473.7973092267903</v>
      </c>
      <c r="AS58">
        <v>4.2995524406433097</v>
      </c>
      <c r="AT58">
        <v>3.2767636775970499</v>
      </c>
      <c r="BE58">
        <v>101.26561762745401</v>
      </c>
      <c r="BF58">
        <v>98.734382372546193</v>
      </c>
    </row>
    <row r="59" spans="1:58">
      <c r="A59" t="s">
        <v>170</v>
      </c>
      <c r="B59" s="168" t="s">
        <v>254</v>
      </c>
      <c r="C59" t="s">
        <v>228</v>
      </c>
      <c r="D59" s="106">
        <v>0</v>
      </c>
      <c r="E59" s="106">
        <f t="shared" si="0"/>
        <v>0.83427453041076804</v>
      </c>
      <c r="F59" s="106">
        <f t="shared" si="1"/>
        <v>0</v>
      </c>
      <c r="G59">
        <v>0.20856863260269201</v>
      </c>
      <c r="H59">
        <v>0</v>
      </c>
      <c r="I59">
        <v>16901</v>
      </c>
      <c r="J59">
        <v>0</v>
      </c>
      <c r="K59">
        <v>16901</v>
      </c>
      <c r="L59">
        <v>0</v>
      </c>
      <c r="M59">
        <v>54</v>
      </c>
      <c r="N59">
        <v>0</v>
      </c>
      <c r="O59">
        <v>16847</v>
      </c>
      <c r="P59">
        <v>0</v>
      </c>
      <c r="X59">
        <v>5599.06103515625</v>
      </c>
      <c r="AL59">
        <v>0</v>
      </c>
      <c r="AM59">
        <v>4133.6798039005198</v>
      </c>
      <c r="AN59">
        <v>4133.6798039005298</v>
      </c>
      <c r="AS59">
        <v>9.5299296081066104E-2</v>
      </c>
      <c r="AT59">
        <v>0</v>
      </c>
    </row>
    <row r="60" spans="1:58">
      <c r="A60" t="s">
        <v>171</v>
      </c>
      <c r="B60" s="168" t="s">
        <v>255</v>
      </c>
      <c r="C60" t="s">
        <v>200</v>
      </c>
      <c r="D60" s="106">
        <v>12.882095336914059</v>
      </c>
      <c r="E60" s="106">
        <f t="shared" si="0"/>
        <v>16.987686157226559</v>
      </c>
      <c r="F60" s="106">
        <f t="shared" si="1"/>
        <v>9.4999332427978391</v>
      </c>
      <c r="G60">
        <v>4.2469215393066397</v>
      </c>
      <c r="H60">
        <v>2.3749833106994598</v>
      </c>
      <c r="I60">
        <v>16827</v>
      </c>
      <c r="J60">
        <v>46</v>
      </c>
      <c r="K60">
        <v>16781</v>
      </c>
      <c r="L60">
        <v>0</v>
      </c>
      <c r="M60">
        <v>46</v>
      </c>
      <c r="N60">
        <v>0</v>
      </c>
      <c r="O60">
        <v>16781</v>
      </c>
      <c r="P60">
        <v>0</v>
      </c>
      <c r="X60">
        <v>8029.537109375</v>
      </c>
      <c r="AA60" t="s">
        <v>228</v>
      </c>
      <c r="AG60">
        <v>100</v>
      </c>
      <c r="AJ60">
        <v>103.25235806296701</v>
      </c>
      <c r="AK60">
        <v>96.747641937032796</v>
      </c>
      <c r="AL60">
        <v>10477.796875</v>
      </c>
      <c r="AM60">
        <v>4420.4124866647198</v>
      </c>
      <c r="AN60">
        <v>4436.9715692025202</v>
      </c>
      <c r="AS60">
        <v>3.7178997993469198</v>
      </c>
      <c r="AT60">
        <v>2.7697501182556201</v>
      </c>
      <c r="BE60">
        <v>101.48606901420899</v>
      </c>
      <c r="BF60">
        <v>98.513930985790793</v>
      </c>
    </row>
    <row r="61" spans="1:58">
      <c r="A61" t="s">
        <v>171</v>
      </c>
      <c r="B61" s="168" t="s">
        <v>255</v>
      </c>
      <c r="C61" t="s">
        <v>228</v>
      </c>
      <c r="D61" s="106">
        <v>0</v>
      </c>
      <c r="E61" s="106">
        <f t="shared" si="0"/>
        <v>0.83794373273849598</v>
      </c>
      <c r="F61" s="106">
        <f t="shared" si="1"/>
        <v>0</v>
      </c>
      <c r="G61">
        <v>0.209485933184624</v>
      </c>
      <c r="H61">
        <v>0</v>
      </c>
      <c r="I61">
        <v>16827</v>
      </c>
      <c r="J61">
        <v>0</v>
      </c>
      <c r="K61">
        <v>16827</v>
      </c>
      <c r="L61">
        <v>0</v>
      </c>
      <c r="M61">
        <v>46</v>
      </c>
      <c r="N61">
        <v>0</v>
      </c>
      <c r="O61">
        <v>16781</v>
      </c>
      <c r="P61">
        <v>0</v>
      </c>
      <c r="X61">
        <v>5599.06103515625</v>
      </c>
      <c r="AL61">
        <v>0</v>
      </c>
      <c r="AM61">
        <v>4112.7001289779801</v>
      </c>
      <c r="AN61">
        <v>4112.7001289780101</v>
      </c>
      <c r="AS61">
        <v>9.5718413591384902E-2</v>
      </c>
      <c r="AT61">
        <v>0</v>
      </c>
    </row>
    <row r="62" spans="1:58">
      <c r="A62" t="s">
        <v>172</v>
      </c>
      <c r="B62" s="168" t="s">
        <v>256</v>
      </c>
      <c r="C62" t="s">
        <v>200</v>
      </c>
      <c r="D62" s="106">
        <v>13.037536621093761</v>
      </c>
      <c r="E62" s="106">
        <f t="shared" si="0"/>
        <v>17.051317214965842</v>
      </c>
      <c r="F62" s="106">
        <f t="shared" si="1"/>
        <v>9.7108631134033203</v>
      </c>
      <c r="G62">
        <v>4.2628293037414604</v>
      </c>
      <c r="H62">
        <v>2.4277157783508301</v>
      </c>
      <c r="I62">
        <v>17711</v>
      </c>
      <c r="J62">
        <v>49</v>
      </c>
      <c r="K62">
        <v>17662</v>
      </c>
      <c r="L62">
        <v>0</v>
      </c>
      <c r="M62">
        <v>49</v>
      </c>
      <c r="N62">
        <v>0</v>
      </c>
      <c r="O62">
        <v>17662</v>
      </c>
      <c r="P62">
        <v>0</v>
      </c>
      <c r="X62">
        <v>8029.537109375</v>
      </c>
      <c r="AA62" t="s">
        <v>228</v>
      </c>
      <c r="AG62">
        <v>100</v>
      </c>
      <c r="AJ62">
        <v>103.053169918574</v>
      </c>
      <c r="AK62">
        <v>96.946830081425801</v>
      </c>
      <c r="AL62">
        <v>10421.765266262801</v>
      </c>
      <c r="AM62">
        <v>4198.1835312150597</v>
      </c>
      <c r="AN62">
        <v>4215.4019550769099</v>
      </c>
      <c r="AS62">
        <v>3.7462723255157502</v>
      </c>
      <c r="AT62">
        <v>2.8167755603790301</v>
      </c>
      <c r="BE62">
        <v>101.395059193658</v>
      </c>
      <c r="BF62">
        <v>98.6049408063421</v>
      </c>
    </row>
    <row r="63" spans="1:58">
      <c r="A63" t="s">
        <v>172</v>
      </c>
      <c r="B63" s="168" t="s">
        <v>256</v>
      </c>
      <c r="C63" t="s">
        <v>228</v>
      </c>
      <c r="D63" s="106">
        <v>0</v>
      </c>
      <c r="E63" s="106">
        <f t="shared" si="0"/>
        <v>0.79611629247665605</v>
      </c>
      <c r="F63" s="106">
        <f t="shared" si="1"/>
        <v>0</v>
      </c>
      <c r="G63">
        <v>0.19902907311916401</v>
      </c>
      <c r="H63">
        <v>0</v>
      </c>
      <c r="I63">
        <v>17711</v>
      </c>
      <c r="J63">
        <v>0</v>
      </c>
      <c r="K63">
        <v>17711</v>
      </c>
      <c r="L63">
        <v>0</v>
      </c>
      <c r="M63">
        <v>49</v>
      </c>
      <c r="N63">
        <v>0</v>
      </c>
      <c r="O63">
        <v>17662</v>
      </c>
      <c r="P63">
        <v>0</v>
      </c>
      <c r="X63">
        <v>5599.06103515625</v>
      </c>
      <c r="AL63">
        <v>0</v>
      </c>
      <c r="AM63">
        <v>3987.7003112830898</v>
      </c>
      <c r="AN63">
        <v>3987.7003112830898</v>
      </c>
      <c r="AS63">
        <v>9.0940676629543304E-2</v>
      </c>
      <c r="AT63">
        <v>0</v>
      </c>
    </row>
    <row r="64" spans="1:58">
      <c r="A64" t="s">
        <v>208</v>
      </c>
      <c r="B64" s="168" t="s">
        <v>7</v>
      </c>
      <c r="C64" t="s">
        <v>200</v>
      </c>
      <c r="D64" s="106">
        <v>0</v>
      </c>
      <c r="E64" s="106">
        <f t="shared" si="0"/>
        <v>0.785602927207948</v>
      </c>
      <c r="F64" s="106">
        <f t="shared" si="1"/>
        <v>0</v>
      </c>
      <c r="G64">
        <v>0.196400731801987</v>
      </c>
      <c r="H64">
        <v>0</v>
      </c>
      <c r="I64">
        <v>17948</v>
      </c>
      <c r="J64">
        <v>0</v>
      </c>
      <c r="K64">
        <v>17948</v>
      </c>
      <c r="L64">
        <v>0</v>
      </c>
      <c r="M64">
        <v>0</v>
      </c>
      <c r="N64">
        <v>0</v>
      </c>
      <c r="O64">
        <v>17948</v>
      </c>
      <c r="P64">
        <v>0</v>
      </c>
      <c r="X64">
        <v>8029.537109375</v>
      </c>
      <c r="AA64" t="s">
        <v>228</v>
      </c>
      <c r="AL64">
        <v>0</v>
      </c>
      <c r="AM64">
        <v>3734.2216363494099</v>
      </c>
      <c r="AN64">
        <v>3734.2216363494099</v>
      </c>
      <c r="AS64">
        <v>8.9739784598350497E-2</v>
      </c>
      <c r="AT64">
        <v>0</v>
      </c>
    </row>
    <row r="65" spans="1:46">
      <c r="A65" t="s">
        <v>208</v>
      </c>
      <c r="B65" s="168" t="s">
        <v>7</v>
      </c>
      <c r="C65" t="s">
        <v>228</v>
      </c>
      <c r="D65" s="106">
        <v>0</v>
      </c>
      <c r="E65" s="106">
        <f t="shared" si="0"/>
        <v>0.785602927207948</v>
      </c>
      <c r="F65" s="106">
        <f t="shared" si="1"/>
        <v>0</v>
      </c>
      <c r="G65">
        <v>0.196400731801987</v>
      </c>
      <c r="H65">
        <v>0</v>
      </c>
      <c r="I65">
        <v>17948</v>
      </c>
      <c r="J65">
        <v>0</v>
      </c>
      <c r="K65">
        <v>17948</v>
      </c>
      <c r="L65">
        <v>0</v>
      </c>
      <c r="M65">
        <v>0</v>
      </c>
      <c r="N65">
        <v>0</v>
      </c>
      <c r="O65">
        <v>17948</v>
      </c>
      <c r="P65">
        <v>0</v>
      </c>
      <c r="X65">
        <v>5599.06103515625</v>
      </c>
      <c r="AL65">
        <v>0</v>
      </c>
      <c r="AM65">
        <v>3708.9865276760902</v>
      </c>
      <c r="AN65">
        <v>3708.9865276761002</v>
      </c>
      <c r="AS65">
        <v>8.9739784598350497E-2</v>
      </c>
      <c r="AT65">
        <v>0</v>
      </c>
    </row>
  </sheetData>
  <autoFilter ref="A1:AT1" xr:uid="{DCB42000-515F-4F4C-9CFE-00BE03AB384A}"/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G65"/>
  <sheetViews>
    <sheetView topLeftCell="A14" zoomScale="143" workbookViewId="0">
      <selection activeCell="D30" sqref="D30:F31"/>
    </sheetView>
  </sheetViews>
  <sheetFormatPr defaultColWidth="10.83203125" defaultRowHeight="15.5"/>
  <cols>
    <col min="1" max="1" width="10.83203125" style="38"/>
    <col min="2" max="2" width="10.83203125" style="169"/>
    <col min="3" max="3" width="10.83203125" style="38"/>
    <col min="4" max="6" width="10.83203125" style="167"/>
    <col min="7" max="16384" width="10.83203125" style="38"/>
  </cols>
  <sheetData>
    <row r="1" spans="1:59">
      <c r="A1" t="s">
        <v>37</v>
      </c>
      <c r="B1" s="168" t="s">
        <v>38</v>
      </c>
      <c r="C1" t="s">
        <v>39</v>
      </c>
      <c r="D1" s="106" t="s">
        <v>257</v>
      </c>
      <c r="E1" s="106" t="s">
        <v>40</v>
      </c>
      <c r="F1" s="106" t="s">
        <v>41</v>
      </c>
      <c r="G1" t="s">
        <v>42</v>
      </c>
      <c r="H1" t="s">
        <v>43</v>
      </c>
      <c r="I1" t="s">
        <v>44</v>
      </c>
      <c r="J1" t="s">
        <v>45</v>
      </c>
      <c r="K1" t="s">
        <v>46</v>
      </c>
      <c r="L1" t="s">
        <v>47</v>
      </c>
      <c r="M1" t="s">
        <v>48</v>
      </c>
      <c r="N1" t="s">
        <v>49</v>
      </c>
      <c r="O1" t="s">
        <v>50</v>
      </c>
      <c r="P1" t="s">
        <v>51</v>
      </c>
      <c r="Q1" t="s">
        <v>52</v>
      </c>
      <c r="R1" t="s">
        <v>53</v>
      </c>
      <c r="S1" t="s">
        <v>54</v>
      </c>
      <c r="T1" t="s">
        <v>55</v>
      </c>
      <c r="U1" t="s">
        <v>56</v>
      </c>
      <c r="V1" t="s">
        <v>57</v>
      </c>
      <c r="W1" t="s">
        <v>58</v>
      </c>
      <c r="X1" t="s">
        <v>59</v>
      </c>
      <c r="Y1" t="s">
        <v>60</v>
      </c>
      <c r="Z1" t="s">
        <v>61</v>
      </c>
      <c r="AA1" t="s">
        <v>62</v>
      </c>
      <c r="AB1" t="s">
        <v>63</v>
      </c>
      <c r="AC1" t="s">
        <v>64</v>
      </c>
      <c r="AD1" t="s">
        <v>65</v>
      </c>
      <c r="AE1" t="s">
        <v>66</v>
      </c>
      <c r="AF1" t="s">
        <v>67</v>
      </c>
      <c r="AG1" t="s">
        <v>68</v>
      </c>
      <c r="AH1" t="s">
        <v>69</v>
      </c>
      <c r="AI1" t="s">
        <v>70</v>
      </c>
      <c r="AJ1" t="s">
        <v>71</v>
      </c>
      <c r="AK1" t="s">
        <v>72</v>
      </c>
      <c r="AL1" t="s">
        <v>73</v>
      </c>
      <c r="AM1" t="s">
        <v>74</v>
      </c>
      <c r="AN1" t="s">
        <v>75</v>
      </c>
      <c r="AO1" t="s">
        <v>76</v>
      </c>
      <c r="AP1" t="s">
        <v>77</v>
      </c>
      <c r="AQ1" t="s">
        <v>78</v>
      </c>
      <c r="AR1" t="s">
        <v>79</v>
      </c>
      <c r="AS1" t="s">
        <v>80</v>
      </c>
      <c r="AT1" t="s">
        <v>81</v>
      </c>
      <c r="AU1" t="s">
        <v>82</v>
      </c>
      <c r="AV1" t="s">
        <v>83</v>
      </c>
      <c r="AW1" t="s">
        <v>84</v>
      </c>
      <c r="AX1" t="s">
        <v>85</v>
      </c>
      <c r="AY1" s="38" t="s">
        <v>86</v>
      </c>
      <c r="AZ1" s="38" t="s">
        <v>87</v>
      </c>
      <c r="BA1" s="38" t="s">
        <v>88</v>
      </c>
      <c r="BB1" s="38" t="s">
        <v>89</v>
      </c>
      <c r="BC1" s="38" t="s">
        <v>90</v>
      </c>
      <c r="BD1" s="38" t="s">
        <v>91</v>
      </c>
      <c r="BE1" s="38" t="s">
        <v>92</v>
      </c>
      <c r="BF1" s="38" t="s">
        <v>93</v>
      </c>
      <c r="BG1" s="38" t="s">
        <v>93</v>
      </c>
    </row>
    <row r="2" spans="1:59" s="120" customFormat="1">
      <c r="A2" t="s">
        <v>112</v>
      </c>
      <c r="B2" s="178" t="s">
        <v>243</v>
      </c>
      <c r="C2" t="s">
        <v>113</v>
      </c>
      <c r="D2" s="106">
        <v>51.782092285156203</v>
      </c>
      <c r="E2" s="106">
        <f t="shared" ref="E2:E33" si="0">G2*4</f>
        <v>59.0558052062988</v>
      </c>
      <c r="F2" s="106">
        <f t="shared" ref="F2:F33" si="1">H2*4</f>
        <v>44.519603729247997</v>
      </c>
      <c r="G2">
        <v>14.7639513015747</v>
      </c>
      <c r="H2">
        <v>11.129900932311999</v>
      </c>
      <c r="I2">
        <v>17819</v>
      </c>
      <c r="J2">
        <v>195</v>
      </c>
      <c r="K2">
        <v>17624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4415.5302734375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0</v>
      </c>
      <c r="AM2">
        <v>0</v>
      </c>
      <c r="AN2">
        <v>0</v>
      </c>
      <c r="AO2"/>
      <c r="AP2"/>
      <c r="AQ2"/>
      <c r="AR2"/>
      <c r="AS2"/>
      <c r="AT2"/>
      <c r="AU2"/>
      <c r="AV2"/>
      <c r="AW2"/>
      <c r="AX2"/>
    </row>
    <row r="3" spans="1:59" s="120" customFormat="1">
      <c r="A3" t="s">
        <v>94</v>
      </c>
      <c r="B3" s="178" t="s">
        <v>243</v>
      </c>
      <c r="C3" t="s">
        <v>95</v>
      </c>
      <c r="D3" s="106">
        <v>0</v>
      </c>
      <c r="E3" s="106">
        <f t="shared" si="0"/>
        <v>0</v>
      </c>
      <c r="F3" s="106">
        <f t="shared" si="1"/>
        <v>0</v>
      </c>
      <c r="G3"/>
      <c r="H3"/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>
        <v>0</v>
      </c>
      <c r="AM3">
        <v>0</v>
      </c>
      <c r="AN3">
        <v>0</v>
      </c>
      <c r="AO3"/>
      <c r="AP3"/>
      <c r="AQ3"/>
      <c r="AR3"/>
      <c r="AS3"/>
      <c r="AT3"/>
      <c r="AU3"/>
      <c r="AV3"/>
      <c r="AW3"/>
      <c r="AX3"/>
    </row>
    <row r="4" spans="1:59" s="120" customFormat="1">
      <c r="A4" t="s">
        <v>114</v>
      </c>
      <c r="B4" s="178" t="s">
        <v>244</v>
      </c>
      <c r="C4" t="s">
        <v>113</v>
      </c>
      <c r="D4" s="106">
        <v>58.938977050781205</v>
      </c>
      <c r="E4" s="106">
        <f t="shared" si="0"/>
        <v>66.879699707031193</v>
      </c>
      <c r="F4" s="106">
        <f t="shared" si="1"/>
        <v>51.01163482666</v>
      </c>
      <c r="G4">
        <v>16.719924926757798</v>
      </c>
      <c r="H4">
        <v>12.752908706665</v>
      </c>
      <c r="I4">
        <v>17033</v>
      </c>
      <c r="J4">
        <v>212</v>
      </c>
      <c r="K4">
        <v>16821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4415.5302734375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0</v>
      </c>
      <c r="AM4">
        <v>0</v>
      </c>
      <c r="AN4">
        <v>0</v>
      </c>
      <c r="AO4"/>
      <c r="AP4"/>
      <c r="AQ4"/>
      <c r="AR4"/>
      <c r="AS4"/>
      <c r="AT4"/>
      <c r="AU4"/>
      <c r="AV4"/>
      <c r="AW4"/>
      <c r="AX4"/>
    </row>
    <row r="5" spans="1:59" s="120" customFormat="1">
      <c r="A5" t="s">
        <v>96</v>
      </c>
      <c r="B5" s="178" t="s">
        <v>244</v>
      </c>
      <c r="C5" t="s">
        <v>95</v>
      </c>
      <c r="D5" s="106">
        <v>0</v>
      </c>
      <c r="E5" s="106">
        <f t="shared" si="0"/>
        <v>0</v>
      </c>
      <c r="F5" s="106">
        <f t="shared" si="1"/>
        <v>0</v>
      </c>
      <c r="G5"/>
      <c r="H5"/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/>
      <c r="Y5"/>
      <c r="Z5"/>
      <c r="AA5"/>
      <c r="AB5"/>
      <c r="AC5"/>
      <c r="AD5"/>
      <c r="AE5"/>
      <c r="AF5"/>
      <c r="AG5"/>
      <c r="AH5"/>
      <c r="AI5"/>
      <c r="AJ5"/>
      <c r="AK5"/>
      <c r="AL5">
        <v>0</v>
      </c>
      <c r="AM5">
        <v>0</v>
      </c>
      <c r="AN5">
        <v>0</v>
      </c>
      <c r="AO5"/>
      <c r="AP5"/>
      <c r="AQ5"/>
      <c r="AR5"/>
      <c r="AS5"/>
      <c r="AT5"/>
      <c r="AU5"/>
      <c r="AV5"/>
      <c r="AW5"/>
      <c r="AX5"/>
    </row>
    <row r="6" spans="1:59" s="120" customFormat="1">
      <c r="A6" t="s">
        <v>115</v>
      </c>
      <c r="B6" s="178" t="s">
        <v>245</v>
      </c>
      <c r="C6" t="s">
        <v>113</v>
      </c>
      <c r="D6" s="106">
        <v>74.156317138671795</v>
      </c>
      <c r="E6" s="106">
        <f t="shared" si="0"/>
        <v>82.527587890625199</v>
      </c>
      <c r="F6" s="106">
        <f t="shared" si="1"/>
        <v>65.799911499023594</v>
      </c>
      <c r="G6">
        <v>20.6318969726563</v>
      </c>
      <c r="H6">
        <v>16.449977874755898</v>
      </c>
      <c r="I6">
        <v>19316</v>
      </c>
      <c r="J6">
        <v>302</v>
      </c>
      <c r="K6">
        <v>19014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4415.5302734375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0</v>
      </c>
      <c r="AM6">
        <v>0</v>
      </c>
      <c r="AN6">
        <v>0</v>
      </c>
      <c r="AO6"/>
      <c r="AP6"/>
      <c r="AQ6"/>
      <c r="AR6"/>
      <c r="AS6"/>
      <c r="AT6"/>
      <c r="AU6"/>
      <c r="AV6"/>
      <c r="AW6"/>
      <c r="AX6"/>
    </row>
    <row r="7" spans="1:59" s="120" customFormat="1">
      <c r="A7" t="s">
        <v>97</v>
      </c>
      <c r="B7" s="178" t="s">
        <v>245</v>
      </c>
      <c r="C7" t="s">
        <v>95</v>
      </c>
      <c r="D7" s="106">
        <v>0</v>
      </c>
      <c r="E7" s="106">
        <f t="shared" si="0"/>
        <v>0</v>
      </c>
      <c r="F7" s="106">
        <f t="shared" si="1"/>
        <v>0</v>
      </c>
      <c r="G7"/>
      <c r="H7"/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/>
      <c r="Y7"/>
      <c r="Z7"/>
      <c r="AA7"/>
      <c r="AB7"/>
      <c r="AC7"/>
      <c r="AD7"/>
      <c r="AE7"/>
      <c r="AF7"/>
      <c r="AG7"/>
      <c r="AH7"/>
      <c r="AI7"/>
      <c r="AJ7"/>
      <c r="AK7"/>
      <c r="AL7">
        <v>0</v>
      </c>
      <c r="AM7">
        <v>0</v>
      </c>
      <c r="AN7">
        <v>0</v>
      </c>
      <c r="AO7"/>
      <c r="AP7"/>
      <c r="AQ7"/>
      <c r="AR7"/>
      <c r="AS7"/>
      <c r="AT7"/>
      <c r="AU7"/>
      <c r="AV7"/>
      <c r="AW7"/>
      <c r="AX7"/>
    </row>
    <row r="8" spans="1:59" s="120" customFormat="1">
      <c r="A8" t="s">
        <v>116</v>
      </c>
      <c r="B8" s="178" t="s">
        <v>246</v>
      </c>
      <c r="C8" t="s">
        <v>113</v>
      </c>
      <c r="D8" s="106">
        <v>69.82261962890621</v>
      </c>
      <c r="E8" s="106">
        <f t="shared" si="0"/>
        <v>78.052543640136804</v>
      </c>
      <c r="F8" s="106">
        <f t="shared" si="1"/>
        <v>61.607059478759602</v>
      </c>
      <c r="G8">
        <v>19.513135910034201</v>
      </c>
      <c r="H8">
        <v>15.401764869689901</v>
      </c>
      <c r="I8">
        <v>18808</v>
      </c>
      <c r="J8">
        <v>277</v>
      </c>
      <c r="K8">
        <v>18531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4415.5302734375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0</v>
      </c>
      <c r="AM8">
        <v>0</v>
      </c>
      <c r="AN8">
        <v>0</v>
      </c>
      <c r="AO8"/>
      <c r="AP8"/>
      <c r="AQ8"/>
      <c r="AR8"/>
      <c r="AS8"/>
      <c r="AT8"/>
      <c r="AU8"/>
      <c r="AV8"/>
      <c r="AW8"/>
      <c r="AX8"/>
    </row>
    <row r="9" spans="1:59" s="120" customFormat="1">
      <c r="A9" t="s">
        <v>98</v>
      </c>
      <c r="B9" s="178" t="s">
        <v>246</v>
      </c>
      <c r="C9" t="s">
        <v>95</v>
      </c>
      <c r="D9" s="106">
        <v>0</v>
      </c>
      <c r="E9" s="106">
        <f t="shared" si="0"/>
        <v>0</v>
      </c>
      <c r="F9" s="106">
        <f t="shared" si="1"/>
        <v>0</v>
      </c>
      <c r="G9"/>
      <c r="H9"/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/>
      <c r="Y9"/>
      <c r="Z9"/>
      <c r="AA9"/>
      <c r="AB9"/>
      <c r="AC9"/>
      <c r="AD9"/>
      <c r="AE9"/>
      <c r="AF9"/>
      <c r="AG9"/>
      <c r="AH9"/>
      <c r="AI9"/>
      <c r="AJ9"/>
      <c r="AK9"/>
      <c r="AL9">
        <v>0</v>
      </c>
      <c r="AM9">
        <v>0</v>
      </c>
      <c r="AN9">
        <v>0</v>
      </c>
      <c r="AO9"/>
      <c r="AP9"/>
      <c r="AQ9"/>
      <c r="AR9"/>
      <c r="AS9"/>
      <c r="AT9"/>
      <c r="AU9"/>
      <c r="AV9"/>
      <c r="AW9"/>
      <c r="AX9"/>
    </row>
    <row r="10" spans="1:59" s="120" customFormat="1">
      <c r="A10" t="s">
        <v>117</v>
      </c>
      <c r="B10" s="178" t="s">
        <v>247</v>
      </c>
      <c r="C10" t="s">
        <v>113</v>
      </c>
      <c r="D10" s="106">
        <v>63.474627685546793</v>
      </c>
      <c r="E10" s="106">
        <f t="shared" si="0"/>
        <v>71.685218811035199</v>
      </c>
      <c r="F10" s="106">
        <f t="shared" si="1"/>
        <v>55.278339385986399</v>
      </c>
      <c r="G10">
        <v>17.9213047027588</v>
      </c>
      <c r="H10">
        <v>13.8195848464966</v>
      </c>
      <c r="I10">
        <v>17167</v>
      </c>
      <c r="J10">
        <v>230</v>
      </c>
      <c r="K10">
        <v>16937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4415.5302734375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9201.4706217447892</v>
      </c>
      <c r="AM10">
        <v>4231.4255529223701</v>
      </c>
      <c r="AN10">
        <v>4232.9592018841604</v>
      </c>
      <c r="AO10"/>
      <c r="AP10"/>
      <c r="AQ10"/>
      <c r="AR10"/>
      <c r="AS10">
        <v>0.53378027677536</v>
      </c>
      <c r="AT10">
        <v>0.23339320719242099</v>
      </c>
      <c r="AU10"/>
      <c r="AV10"/>
      <c r="AW10"/>
      <c r="AX10"/>
    </row>
    <row r="11" spans="1:59" s="120" customFormat="1">
      <c r="A11" t="s">
        <v>99</v>
      </c>
      <c r="B11" s="178" t="s">
        <v>247</v>
      </c>
      <c r="C11" t="s">
        <v>95</v>
      </c>
      <c r="D11" s="106">
        <v>0</v>
      </c>
      <c r="E11" s="106">
        <f t="shared" si="0"/>
        <v>0</v>
      </c>
      <c r="F11" s="106">
        <f t="shared" si="1"/>
        <v>0</v>
      </c>
      <c r="G11"/>
      <c r="H11"/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/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5613.2256495450201</v>
      </c>
      <c r="AM11">
        <v>4303.0471983551697</v>
      </c>
      <c r="AN11">
        <v>4321.81230705086</v>
      </c>
      <c r="AO11"/>
      <c r="AP11"/>
      <c r="AQ11"/>
      <c r="AR11"/>
      <c r="AS11">
        <v>18.022914886474599</v>
      </c>
      <c r="AT11">
        <v>15.9218282699585</v>
      </c>
      <c r="AU11"/>
      <c r="AV11"/>
      <c r="AW11"/>
      <c r="AX11"/>
    </row>
    <row r="12" spans="1:59" s="120" customFormat="1">
      <c r="A12" t="s">
        <v>118</v>
      </c>
      <c r="B12" s="178" t="s">
        <v>248</v>
      </c>
      <c r="C12" t="s">
        <v>113</v>
      </c>
      <c r="D12" s="106">
        <v>63.106134033203205</v>
      </c>
      <c r="E12" s="106">
        <f t="shared" si="0"/>
        <v>71.164497375488395</v>
      </c>
      <c r="F12" s="106">
        <f t="shared" si="1"/>
        <v>55.061553955077997</v>
      </c>
      <c r="G12">
        <v>17.791124343872099</v>
      </c>
      <c r="H12">
        <v>13.765388488769499</v>
      </c>
      <c r="I12">
        <v>17717</v>
      </c>
      <c r="J12">
        <v>236</v>
      </c>
      <c r="K12">
        <v>17481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4415.5302734375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5718.4325982618702</v>
      </c>
      <c r="AM12">
        <v>4426.0576534436696</v>
      </c>
      <c r="AN12">
        <v>4452.4479607275998</v>
      </c>
      <c r="AO12"/>
      <c r="AP12"/>
      <c r="AQ12"/>
      <c r="AR12"/>
      <c r="AS12">
        <v>25.506706237793001</v>
      </c>
      <c r="AT12">
        <v>23.039009094238299</v>
      </c>
      <c r="AU12"/>
      <c r="AV12"/>
      <c r="AW12"/>
      <c r="AX12"/>
    </row>
    <row r="13" spans="1:59" s="120" customFormat="1">
      <c r="A13" t="s">
        <v>100</v>
      </c>
      <c r="B13" s="178" t="s">
        <v>248</v>
      </c>
      <c r="C13" t="s">
        <v>95</v>
      </c>
      <c r="D13" s="106">
        <v>0</v>
      </c>
      <c r="E13" s="106">
        <f t="shared" si="0"/>
        <v>0</v>
      </c>
      <c r="F13" s="106">
        <f t="shared" si="1"/>
        <v>0</v>
      </c>
      <c r="G13"/>
      <c r="H13"/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/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5735.7152539726803</v>
      </c>
      <c r="AM13">
        <v>4438.5575308424995</v>
      </c>
      <c r="AN13">
        <v>4458.9317359178303</v>
      </c>
      <c r="AO13"/>
      <c r="AP13"/>
      <c r="AQ13"/>
      <c r="AR13"/>
      <c r="AS13">
        <v>19.712013244628899</v>
      </c>
      <c r="AT13">
        <v>17.539495468139599</v>
      </c>
      <c r="AU13"/>
      <c r="AV13"/>
      <c r="AW13"/>
      <c r="AX13"/>
    </row>
    <row r="14" spans="1:59" s="120" customFormat="1">
      <c r="A14" t="s">
        <v>119</v>
      </c>
      <c r="B14" s="178" t="s">
        <v>249</v>
      </c>
      <c r="C14" t="s">
        <v>113</v>
      </c>
      <c r="D14" s="106">
        <v>66.259759521484398</v>
      </c>
      <c r="E14" s="106">
        <f t="shared" si="0"/>
        <v>74.290008544922003</v>
      </c>
      <c r="F14" s="106">
        <f t="shared" si="1"/>
        <v>58.243183135986399</v>
      </c>
      <c r="G14">
        <v>18.572502136230501</v>
      </c>
      <c r="H14">
        <v>14.5607957839966</v>
      </c>
      <c r="I14">
        <v>18739</v>
      </c>
      <c r="J14">
        <v>262</v>
      </c>
      <c r="K14">
        <v>18477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4415.5302734375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5948.43876108729</v>
      </c>
      <c r="AM14">
        <v>4596.2209729096403</v>
      </c>
      <c r="AN14">
        <v>4616.7102882987201</v>
      </c>
      <c r="AO14"/>
      <c r="AP14"/>
      <c r="AQ14"/>
      <c r="AR14"/>
      <c r="AS14">
        <v>19.0646572113037</v>
      </c>
      <c r="AT14">
        <v>16.861900329589801</v>
      </c>
      <c r="AU14"/>
      <c r="AV14"/>
      <c r="AW14"/>
      <c r="AX14"/>
    </row>
    <row r="15" spans="1:59" s="120" customFormat="1">
      <c r="A15" t="s">
        <v>101</v>
      </c>
      <c r="B15" s="178" t="s">
        <v>249</v>
      </c>
      <c r="C15" t="s">
        <v>95</v>
      </c>
      <c r="D15" s="106">
        <v>0</v>
      </c>
      <c r="E15" s="106">
        <f t="shared" si="0"/>
        <v>0</v>
      </c>
      <c r="F15" s="106">
        <f t="shared" si="1"/>
        <v>0</v>
      </c>
      <c r="G15"/>
      <c r="H15"/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/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5762.8662033789697</v>
      </c>
      <c r="AM15">
        <v>4469.2383736996399</v>
      </c>
      <c r="AN15">
        <v>4492.8319247434702</v>
      </c>
      <c r="AO15"/>
      <c r="AP15"/>
      <c r="AQ15"/>
      <c r="AR15"/>
      <c r="AS15">
        <v>22.860427856445298</v>
      </c>
      <c r="AT15">
        <v>20.4505729675293</v>
      </c>
      <c r="AU15"/>
      <c r="AV15"/>
      <c r="AW15"/>
      <c r="AX15"/>
    </row>
    <row r="16" spans="1:59" s="120" customFormat="1">
      <c r="A16" t="s">
        <v>120</v>
      </c>
      <c r="B16" s="178" t="s">
        <v>250</v>
      </c>
      <c r="C16" t="s">
        <v>113</v>
      </c>
      <c r="D16" s="106">
        <v>58.624285888671793</v>
      </c>
      <c r="E16" s="106">
        <f t="shared" si="0"/>
        <v>66.223510742187599</v>
      </c>
      <c r="F16" s="106">
        <f t="shared" si="1"/>
        <v>51.037315368652401</v>
      </c>
      <c r="G16">
        <v>16.5558776855469</v>
      </c>
      <c r="H16">
        <v>12.7593288421631</v>
      </c>
      <c r="I16">
        <v>18497</v>
      </c>
      <c r="J16">
        <v>229</v>
      </c>
      <c r="K16">
        <v>18268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4415.5302734375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5836.77510934972</v>
      </c>
      <c r="AM16">
        <v>4465.4197140327096</v>
      </c>
      <c r="AN16">
        <v>4488.6083326795797</v>
      </c>
      <c r="AO16"/>
      <c r="AP16"/>
      <c r="AQ16"/>
      <c r="AR16"/>
      <c r="AS16">
        <v>21.2053031921387</v>
      </c>
      <c r="AT16">
        <v>18.922544479370099</v>
      </c>
      <c r="AU16"/>
      <c r="AV16"/>
      <c r="AW16"/>
      <c r="AX16"/>
    </row>
    <row r="17" spans="1:50" s="120" customFormat="1">
      <c r="A17" t="s">
        <v>102</v>
      </c>
      <c r="B17" s="178" t="s">
        <v>250</v>
      </c>
      <c r="C17" t="s">
        <v>95</v>
      </c>
      <c r="D17" s="106">
        <v>0</v>
      </c>
      <c r="E17" s="106">
        <f t="shared" si="0"/>
        <v>0</v>
      </c>
      <c r="F17" s="106">
        <f t="shared" si="1"/>
        <v>0</v>
      </c>
      <c r="G17"/>
      <c r="H17"/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5778.3138703376999</v>
      </c>
      <c r="AM17">
        <v>4263.4894711043098</v>
      </c>
      <c r="AN17">
        <v>4275.1833156853199</v>
      </c>
      <c r="AO17"/>
      <c r="AP17"/>
      <c r="AQ17"/>
      <c r="AR17"/>
      <c r="AS17">
        <v>9.9361515045165998</v>
      </c>
      <c r="AT17">
        <v>8.2986640930175799</v>
      </c>
      <c r="AU17"/>
      <c r="AV17"/>
      <c r="AW17"/>
      <c r="AX17"/>
    </row>
    <row r="18" spans="1:50" s="119" customFormat="1">
      <c r="A18" t="s">
        <v>121</v>
      </c>
      <c r="B18" s="178" t="s">
        <v>251</v>
      </c>
      <c r="C18" t="s">
        <v>113</v>
      </c>
      <c r="D18" s="106">
        <v>48.818756103515604</v>
      </c>
      <c r="E18" s="106">
        <f t="shared" si="0"/>
        <v>55.7293090820312</v>
      </c>
      <c r="F18" s="106">
        <f t="shared" si="1"/>
        <v>41.918334960937599</v>
      </c>
      <c r="G18">
        <v>13.9323272705078</v>
      </c>
      <c r="H18">
        <v>10.4795837402344</v>
      </c>
      <c r="I18">
        <v>18604</v>
      </c>
      <c r="J18">
        <v>192</v>
      </c>
      <c r="K18">
        <v>18412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4415.5302734375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5663.3282076322103</v>
      </c>
      <c r="AM18">
        <v>3653.33887671818</v>
      </c>
      <c r="AN18">
        <v>3675.3349438110699</v>
      </c>
      <c r="AO18"/>
      <c r="AP18"/>
      <c r="AQ18"/>
      <c r="AR18"/>
      <c r="AS18">
        <v>13.8729400634766</v>
      </c>
      <c r="AT18">
        <v>12.018835067749</v>
      </c>
      <c r="AU18"/>
      <c r="AV18"/>
      <c r="AW18"/>
      <c r="AX18"/>
    </row>
    <row r="19" spans="1:50" s="119" customFormat="1">
      <c r="A19" t="s">
        <v>104</v>
      </c>
      <c r="B19" s="178" t="s">
        <v>251</v>
      </c>
      <c r="C19" t="s">
        <v>95</v>
      </c>
      <c r="D19" s="106">
        <v>67.887609863281199</v>
      </c>
      <c r="E19" s="106">
        <f t="shared" si="0"/>
        <v>76.131080627441605</v>
      </c>
      <c r="F19" s="106">
        <f t="shared" si="1"/>
        <v>59.658546447753999</v>
      </c>
      <c r="G19">
        <v>19.032770156860401</v>
      </c>
      <c r="H19">
        <v>14.9146366119385</v>
      </c>
      <c r="I19">
        <v>18223</v>
      </c>
      <c r="J19">
        <v>261</v>
      </c>
      <c r="K19">
        <v>17962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5051.8935546875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5726.4982864091999</v>
      </c>
      <c r="AM19">
        <v>3721.7398888247899</v>
      </c>
      <c r="AN19">
        <v>3746.6919689215401</v>
      </c>
      <c r="AO19"/>
      <c r="AP19"/>
      <c r="AQ19"/>
      <c r="AR19"/>
      <c r="AS19">
        <v>15.7471733093262</v>
      </c>
      <c r="AT19">
        <v>13.723187446594199</v>
      </c>
      <c r="AU19"/>
      <c r="AV19"/>
      <c r="AW19"/>
      <c r="AX19"/>
    </row>
    <row r="20" spans="1:50" s="119" customFormat="1">
      <c r="A20" t="s">
        <v>122</v>
      </c>
      <c r="B20" s="178" t="s">
        <v>252</v>
      </c>
      <c r="C20" t="s">
        <v>113</v>
      </c>
      <c r="D20" s="106">
        <v>63.547839355468795</v>
      </c>
      <c r="E20" s="106">
        <f t="shared" si="0"/>
        <v>71.561340332031193</v>
      </c>
      <c r="F20" s="106">
        <f t="shared" si="1"/>
        <v>55.547962188720803</v>
      </c>
      <c r="G20">
        <v>17.890335083007798</v>
      </c>
      <c r="H20">
        <v>13.886990547180201</v>
      </c>
      <c r="I20">
        <v>18042</v>
      </c>
      <c r="J20">
        <v>242</v>
      </c>
      <c r="K20">
        <v>17800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4415.5302734375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5802.3325745033098</v>
      </c>
      <c r="AM20">
        <v>3768.7571474370002</v>
      </c>
      <c r="AN20">
        <v>3800.5515033582101</v>
      </c>
      <c r="AO20"/>
      <c r="AP20"/>
      <c r="AQ20"/>
      <c r="AR20"/>
      <c r="AS20">
        <v>19.606380462646499</v>
      </c>
      <c r="AT20">
        <v>17.4727478027344</v>
      </c>
      <c r="AU20"/>
      <c r="AV20"/>
      <c r="AW20"/>
      <c r="AX20"/>
    </row>
    <row r="21" spans="1:50" s="119" customFormat="1">
      <c r="A21" t="s">
        <v>105</v>
      </c>
      <c r="B21" s="178" t="s">
        <v>252</v>
      </c>
      <c r="C21" t="s">
        <v>95</v>
      </c>
      <c r="D21" s="106">
        <v>97.08883666992179</v>
      </c>
      <c r="E21" s="106">
        <f t="shared" si="0"/>
        <v>106.7721633911132</v>
      </c>
      <c r="F21" s="106">
        <f t="shared" si="1"/>
        <v>87.425399780273594</v>
      </c>
      <c r="G21">
        <v>26.693040847778299</v>
      </c>
      <c r="H21">
        <v>21.856349945068398</v>
      </c>
      <c r="I21">
        <v>18952</v>
      </c>
      <c r="J21">
        <v>387</v>
      </c>
      <c r="K21">
        <v>18565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5051.8935546875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5662.3298736462102</v>
      </c>
      <c r="AM21">
        <v>3664.77512836914</v>
      </c>
      <c r="AN21">
        <v>3694.19466603618</v>
      </c>
      <c r="AO21"/>
      <c r="AP21"/>
      <c r="AQ21"/>
      <c r="AR21"/>
      <c r="AS21">
        <v>18.504938125610401</v>
      </c>
      <c r="AT21">
        <v>16.407302856445298</v>
      </c>
      <c r="AU21"/>
      <c r="AV21"/>
      <c r="AW21"/>
      <c r="AX21"/>
    </row>
    <row r="22" spans="1:50" s="119" customFormat="1">
      <c r="A22" t="s">
        <v>123</v>
      </c>
      <c r="B22" s="178" t="s">
        <v>253</v>
      </c>
      <c r="C22" t="s">
        <v>113</v>
      </c>
      <c r="D22" s="106">
        <v>48.691696166992202</v>
      </c>
      <c r="E22" s="106">
        <f t="shared" si="0"/>
        <v>55.620460510253999</v>
      </c>
      <c r="F22" s="106">
        <f t="shared" si="1"/>
        <v>41.773117065429602</v>
      </c>
      <c r="G22">
        <v>13.9051151275635</v>
      </c>
      <c r="H22">
        <v>10.443279266357401</v>
      </c>
      <c r="I22">
        <v>18458</v>
      </c>
      <c r="J22">
        <v>190</v>
      </c>
      <c r="K22">
        <v>18268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4415.5302734375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5693.7969620414397</v>
      </c>
      <c r="AM22">
        <v>3672.1784569012302</v>
      </c>
      <c r="AN22">
        <v>3699.2636934703601</v>
      </c>
      <c r="AO22"/>
      <c r="AP22"/>
      <c r="AQ22"/>
      <c r="AR22"/>
      <c r="AS22">
        <v>16.915477752685501</v>
      </c>
      <c r="AT22">
        <v>14.8227653503418</v>
      </c>
      <c r="AU22"/>
      <c r="AV22"/>
      <c r="AW22"/>
      <c r="AX22"/>
    </row>
    <row r="23" spans="1:50" s="119" customFormat="1">
      <c r="A23" t="s">
        <v>106</v>
      </c>
      <c r="B23" s="178" t="s">
        <v>253</v>
      </c>
      <c r="C23" t="s">
        <v>95</v>
      </c>
      <c r="D23" s="106">
        <v>74.50100708007821</v>
      </c>
      <c r="E23" s="106">
        <f t="shared" si="0"/>
        <v>83.024993896484403</v>
      </c>
      <c r="F23" s="106">
        <f t="shared" si="1"/>
        <v>65.992446899414006</v>
      </c>
      <c r="G23">
        <v>20.756248474121101</v>
      </c>
      <c r="H23">
        <v>16.498111724853501</v>
      </c>
      <c r="I23">
        <v>18718</v>
      </c>
      <c r="J23">
        <v>294</v>
      </c>
      <c r="K23">
        <v>18424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5051.8935546875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5666.9560319286302</v>
      </c>
      <c r="AM23">
        <v>3666.9515833289802</v>
      </c>
      <c r="AN23">
        <v>3693.5927217762101</v>
      </c>
      <c r="AO23"/>
      <c r="AP23"/>
      <c r="AQ23"/>
      <c r="AR23"/>
      <c r="AS23">
        <v>16.803955078125</v>
      </c>
      <c r="AT23">
        <v>14.7500095367432</v>
      </c>
      <c r="AU23"/>
      <c r="AV23"/>
      <c r="AW23"/>
      <c r="AX23"/>
    </row>
    <row r="24" spans="1:50" s="119" customFormat="1">
      <c r="A24" t="s">
        <v>124</v>
      </c>
      <c r="B24" s="178" t="s">
        <v>254</v>
      </c>
      <c r="C24" t="s">
        <v>113</v>
      </c>
      <c r="D24" s="106">
        <v>60.503015136718794</v>
      </c>
      <c r="E24" s="106">
        <f t="shared" si="0"/>
        <v>68.616432189941605</v>
      </c>
      <c r="F24" s="106">
        <f t="shared" si="1"/>
        <v>52.403564453125199</v>
      </c>
      <c r="G24">
        <v>17.154108047485401</v>
      </c>
      <c r="H24">
        <v>13.1008911132813</v>
      </c>
      <c r="I24">
        <v>16752</v>
      </c>
      <c r="J24">
        <v>214</v>
      </c>
      <c r="K24">
        <v>16538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4415.5302734375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5803.2053558116604</v>
      </c>
      <c r="AM24">
        <v>3776.9725672986201</v>
      </c>
      <c r="AN24">
        <v>3805.3024136399599</v>
      </c>
      <c r="AO24"/>
      <c r="AP24"/>
      <c r="AQ24"/>
      <c r="AR24"/>
      <c r="AS24">
        <v>17.5887775421143</v>
      </c>
      <c r="AT24">
        <v>15.541990280151399</v>
      </c>
      <c r="AU24"/>
      <c r="AV24"/>
      <c r="AW24"/>
      <c r="AX24"/>
    </row>
    <row r="25" spans="1:50" s="119" customFormat="1">
      <c r="A25" t="s">
        <v>107</v>
      </c>
      <c r="B25" s="178" t="s">
        <v>254</v>
      </c>
      <c r="C25" t="s">
        <v>95</v>
      </c>
      <c r="D25" s="106">
        <v>71.851049804687605</v>
      </c>
      <c r="E25" s="106">
        <f t="shared" si="0"/>
        <v>80.493789672851605</v>
      </c>
      <c r="F25" s="106">
        <f t="shared" si="1"/>
        <v>63.224159240722798</v>
      </c>
      <c r="G25">
        <v>20.123447418212901</v>
      </c>
      <c r="H25">
        <v>15.8060398101807</v>
      </c>
      <c r="I25">
        <v>17555</v>
      </c>
      <c r="J25">
        <v>266</v>
      </c>
      <c r="K25">
        <v>17289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5051.8935546875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5729.4443359375</v>
      </c>
      <c r="AM25">
        <v>3716.37016831965</v>
      </c>
      <c r="AN25">
        <v>3741.2928035785699</v>
      </c>
      <c r="AO25"/>
      <c r="AP25"/>
      <c r="AQ25"/>
      <c r="AR25"/>
      <c r="AS25">
        <v>15.624977111816399</v>
      </c>
      <c r="AT25">
        <v>13.6879634857178</v>
      </c>
      <c r="AU25"/>
      <c r="AV25"/>
      <c r="AW25"/>
      <c r="AX25"/>
    </row>
    <row r="26" spans="1:50" s="119" customFormat="1">
      <c r="A26" t="s">
        <v>125</v>
      </c>
      <c r="B26" s="178" t="s">
        <v>255</v>
      </c>
      <c r="C26" t="s">
        <v>113</v>
      </c>
      <c r="D26" s="106">
        <v>60.810021972656202</v>
      </c>
      <c r="E26" s="106">
        <f t="shared" si="0"/>
        <v>69.534027099609204</v>
      </c>
      <c r="F26" s="106">
        <f t="shared" si="1"/>
        <v>52.102161407470803</v>
      </c>
      <c r="G26">
        <v>17.383506774902301</v>
      </c>
      <c r="H26">
        <v>13.025540351867701</v>
      </c>
      <c r="I26">
        <v>14565</v>
      </c>
      <c r="J26">
        <v>187</v>
      </c>
      <c r="K26">
        <v>14378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4415.5302734375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0</v>
      </c>
      <c r="AM26">
        <v>3500.3602638698499</v>
      </c>
      <c r="AN26">
        <v>3500.3602638698499</v>
      </c>
      <c r="AO26"/>
      <c r="AP26"/>
      <c r="AQ26"/>
      <c r="AR26"/>
      <c r="AS26">
        <v>8.4045380353927598E-2</v>
      </c>
      <c r="AT26">
        <v>0</v>
      </c>
      <c r="AU26"/>
      <c r="AV26"/>
      <c r="AW26"/>
      <c r="AX26"/>
    </row>
    <row r="27" spans="1:50" s="119" customFormat="1">
      <c r="A27" t="s">
        <v>108</v>
      </c>
      <c r="B27" s="178" t="s">
        <v>255</v>
      </c>
      <c r="C27" t="s">
        <v>95</v>
      </c>
      <c r="D27" s="106">
        <v>86.619537353515597</v>
      </c>
      <c r="E27" s="106">
        <f t="shared" si="0"/>
        <v>96.075660705566406</v>
      </c>
      <c r="F27" s="106">
        <f t="shared" si="1"/>
        <v>77.182380676269602</v>
      </c>
      <c r="G27">
        <v>24.018915176391602</v>
      </c>
      <c r="H27">
        <v>19.295595169067401</v>
      </c>
      <c r="I27">
        <v>17710</v>
      </c>
      <c r="J27">
        <v>323</v>
      </c>
      <c r="K27">
        <v>17387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5051.8935546875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5603.4670664469404</v>
      </c>
      <c r="AM27">
        <v>3650.9605889644599</v>
      </c>
      <c r="AN27">
        <v>3671.1111610821099</v>
      </c>
      <c r="AO27"/>
      <c r="AP27"/>
      <c r="AQ27"/>
      <c r="AR27"/>
      <c r="AS27">
        <v>13.085819244384799</v>
      </c>
      <c r="AT27">
        <v>11.324215888977101</v>
      </c>
      <c r="AU27"/>
      <c r="AV27"/>
      <c r="AW27"/>
      <c r="AX27"/>
    </row>
    <row r="28" spans="1:50" s="119" customFormat="1">
      <c r="A28" t="s">
        <v>126</v>
      </c>
      <c r="B28" s="178" t="s">
        <v>256</v>
      </c>
      <c r="C28" t="s">
        <v>113</v>
      </c>
      <c r="D28" s="106">
        <v>48.311914062500001</v>
      </c>
      <c r="E28" s="106">
        <f t="shared" si="0"/>
        <v>55.316940307617202</v>
      </c>
      <c r="F28" s="106">
        <f t="shared" si="1"/>
        <v>41.31729888916</v>
      </c>
      <c r="G28">
        <v>13.8292350769043</v>
      </c>
      <c r="H28">
        <v>10.32932472229</v>
      </c>
      <c r="I28">
        <v>17917</v>
      </c>
      <c r="J28">
        <v>183</v>
      </c>
      <c r="K28">
        <v>17734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4415.5302734375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5732.3034446022702</v>
      </c>
      <c r="AM28">
        <v>3732.4532157297899</v>
      </c>
      <c r="AN28">
        <v>3759.2775010300402</v>
      </c>
      <c r="AO28"/>
      <c r="AP28"/>
      <c r="AQ28"/>
      <c r="AR28"/>
      <c r="AS28">
        <v>16.908662796020501</v>
      </c>
      <c r="AT28">
        <v>14.866142272949199</v>
      </c>
      <c r="AU28"/>
      <c r="AV28"/>
      <c r="AW28"/>
      <c r="AX28"/>
    </row>
    <row r="29" spans="1:50" s="119" customFormat="1">
      <c r="A29" t="s">
        <v>109</v>
      </c>
      <c r="B29" s="178" t="s">
        <v>256</v>
      </c>
      <c r="C29" t="s">
        <v>95</v>
      </c>
      <c r="D29" s="106">
        <v>80.253479003906207</v>
      </c>
      <c r="E29" s="106">
        <f t="shared" si="0"/>
        <v>89.210411071777202</v>
      </c>
      <c r="F29" s="106">
        <f t="shared" si="1"/>
        <v>71.313568115234403</v>
      </c>
      <c r="G29">
        <v>22.3026027679443</v>
      </c>
      <c r="H29">
        <v>17.828392028808601</v>
      </c>
      <c r="I29">
        <v>18274</v>
      </c>
      <c r="J29">
        <v>309</v>
      </c>
      <c r="K29">
        <v>17965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5051.8935546875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5656.96559673109</v>
      </c>
      <c r="AM29">
        <v>3699.0067926368902</v>
      </c>
      <c r="AN29">
        <v>3719.1613149457999</v>
      </c>
      <c r="AO29"/>
      <c r="AP29"/>
      <c r="AQ29"/>
      <c r="AR29"/>
      <c r="AS29">
        <v>13.0563764572144</v>
      </c>
      <c r="AT29">
        <v>11.2901344299316</v>
      </c>
      <c r="AU29"/>
      <c r="AV29"/>
      <c r="AW29"/>
      <c r="AX29"/>
    </row>
    <row r="30" spans="1:50" s="119" customFormat="1">
      <c r="A30" t="s">
        <v>222</v>
      </c>
      <c r="B30" s="178" t="s">
        <v>7</v>
      </c>
      <c r="C30" t="s">
        <v>113</v>
      </c>
      <c r="D30" s="106">
        <v>0</v>
      </c>
      <c r="E30" s="106">
        <f t="shared" si="0"/>
        <v>0.73575067520141602</v>
      </c>
      <c r="F30" s="106">
        <f t="shared" si="1"/>
        <v>0</v>
      </c>
      <c r="G30">
        <v>0.183937668800354</v>
      </c>
      <c r="H30">
        <v>0</v>
      </c>
      <c r="I30">
        <v>19164</v>
      </c>
      <c r="J30">
        <v>0</v>
      </c>
      <c r="K30">
        <v>19164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4415.5302734375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5631.0159147743898</v>
      </c>
      <c r="AM30">
        <v>3669.7780214771701</v>
      </c>
      <c r="AN30">
        <v>3694.8320394550601</v>
      </c>
      <c r="AO30"/>
      <c r="AP30"/>
      <c r="AQ30"/>
      <c r="AR30"/>
      <c r="AS30">
        <v>16.160190582275401</v>
      </c>
      <c r="AT30">
        <v>14.0922250747681</v>
      </c>
      <c r="AU30"/>
      <c r="AV30"/>
      <c r="AW30"/>
      <c r="AX30"/>
    </row>
    <row r="31" spans="1:50" s="119" customFormat="1">
      <c r="A31" t="s">
        <v>103</v>
      </c>
      <c r="B31" s="178" t="s">
        <v>7</v>
      </c>
      <c r="C31" t="s">
        <v>95</v>
      </c>
      <c r="D31" s="106">
        <v>1.4523581504821779</v>
      </c>
      <c r="E31" s="106">
        <f t="shared" si="0"/>
        <v>2.9690983295440678</v>
      </c>
      <c r="F31" s="106">
        <f t="shared" si="1"/>
        <v>0.56878685951232799</v>
      </c>
      <c r="G31">
        <v>0.74227458238601696</v>
      </c>
      <c r="H31">
        <v>0.142196714878082</v>
      </c>
      <c r="I31">
        <v>19444</v>
      </c>
      <c r="J31">
        <v>6</v>
      </c>
      <c r="K31">
        <v>19438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5051.8935546875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5576.2938408673099</v>
      </c>
      <c r="AM31">
        <v>3639.25283879275</v>
      </c>
      <c r="AN31">
        <v>3664.1225035636298</v>
      </c>
      <c r="AO31"/>
      <c r="AP31"/>
      <c r="AQ31"/>
      <c r="AR31"/>
      <c r="AS31">
        <v>16.314756393432599</v>
      </c>
      <c r="AT31">
        <v>14.091305732727101</v>
      </c>
      <c r="AU31"/>
      <c r="AV31"/>
      <c r="AW31"/>
      <c r="AX31"/>
    </row>
    <row r="32" spans="1:50" s="119" customFormat="1">
      <c r="A32" t="s">
        <v>127</v>
      </c>
      <c r="B32" s="178" t="s">
        <v>111</v>
      </c>
      <c r="C32" t="s">
        <v>113</v>
      </c>
      <c r="D32" s="106">
        <v>38.455825805663999</v>
      </c>
      <c r="E32" s="106">
        <f t="shared" si="0"/>
        <v>44.494419097900398</v>
      </c>
      <c r="F32" s="106">
        <f t="shared" si="1"/>
        <v>32.42497253417968</v>
      </c>
      <c r="G32">
        <v>11.123604774475099</v>
      </c>
      <c r="H32">
        <v>8.1062431335449201</v>
      </c>
      <c r="I32">
        <v>19168</v>
      </c>
      <c r="J32">
        <v>156</v>
      </c>
      <c r="K32">
        <v>19012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4415.5302734375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5584.7163005891398</v>
      </c>
      <c r="AM32">
        <v>3637.2681347171701</v>
      </c>
      <c r="AN32">
        <v>3657.15890964347</v>
      </c>
      <c r="AO32"/>
      <c r="AP32"/>
      <c r="AQ32"/>
      <c r="AR32"/>
      <c r="AS32">
        <v>12.9711513519287</v>
      </c>
      <c r="AT32">
        <v>11.185482978820801</v>
      </c>
      <c r="AU32"/>
      <c r="AV32"/>
      <c r="AW32"/>
      <c r="AX32"/>
    </row>
    <row r="33" spans="1:50" s="119" customFormat="1">
      <c r="A33" t="s">
        <v>110</v>
      </c>
      <c r="B33" s="178" t="s">
        <v>111</v>
      </c>
      <c r="C33" t="s">
        <v>95</v>
      </c>
      <c r="D33" s="106">
        <v>36.468490600586001</v>
      </c>
      <c r="E33" s="106">
        <f t="shared" si="0"/>
        <v>42.8918266296388</v>
      </c>
      <c r="F33" s="106">
        <f t="shared" si="1"/>
        <v>30.053913116455082</v>
      </c>
      <c r="G33">
        <v>10.7229566574097</v>
      </c>
      <c r="H33">
        <v>7.5134782791137704</v>
      </c>
      <c r="I33">
        <v>16063</v>
      </c>
      <c r="J33">
        <v>124</v>
      </c>
      <c r="K33">
        <v>15939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5051.8935546875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5584.1452135917498</v>
      </c>
      <c r="AM33">
        <v>3596.1872637183101</v>
      </c>
      <c r="AN33">
        <v>3612.3663872669499</v>
      </c>
      <c r="AO33"/>
      <c r="AP33"/>
      <c r="AQ33"/>
      <c r="AR33"/>
      <c r="AS33">
        <v>10.3839435577393</v>
      </c>
      <c r="AT33">
        <v>8.8444738388061506</v>
      </c>
      <c r="AU33"/>
      <c r="AV33"/>
      <c r="AW33"/>
      <c r="AX33"/>
    </row>
    <row r="34" spans="1:50">
      <c r="A34"/>
      <c r="B34" s="168"/>
      <c r="C34"/>
      <c r="D34" s="106"/>
      <c r="E34" s="106"/>
      <c r="F34" s="106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</row>
    <row r="35" spans="1:50">
      <c r="A35"/>
      <c r="B35" s="168"/>
      <c r="C35"/>
      <c r="D35" s="106"/>
      <c r="E35" s="106"/>
      <c r="F35" s="106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</row>
    <row r="36" spans="1:50">
      <c r="A36"/>
      <c r="B36" s="168"/>
      <c r="C36"/>
      <c r="D36" s="106"/>
      <c r="E36" s="106"/>
      <c r="F36" s="10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</row>
    <row r="37" spans="1:50">
      <c r="A37"/>
      <c r="B37" s="168"/>
      <c r="C37"/>
      <c r="D37" s="106"/>
      <c r="E37" s="106"/>
      <c r="F37" s="106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/>
      <c r="Z37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</row>
    <row r="38" spans="1:50">
      <c r="A38"/>
      <c r="B38" s="168"/>
      <c r="C38"/>
      <c r="D38" s="106"/>
      <c r="E38" s="106"/>
      <c r="F38" s="106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/>
      <c r="Z38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</row>
    <row r="39" spans="1:50">
      <c r="A39"/>
      <c r="B39" s="168"/>
      <c r="C39"/>
      <c r="D39" s="106"/>
      <c r="E39" s="106"/>
      <c r="F39" s="106"/>
      <c r="G39"/>
      <c r="H39"/>
      <c r="I39"/>
      <c r="J39"/>
      <c r="K39"/>
      <c r="L39"/>
      <c r="M39"/>
      <c r="N39"/>
      <c r="O39"/>
      <c r="P39"/>
      <c r="Q39"/>
      <c r="R39"/>
      <c r="S39"/>
      <c r="T39"/>
      <c r="U39"/>
      <c r="V39"/>
      <c r="W39"/>
      <c r="X39"/>
      <c r="Y39"/>
      <c r="Z39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</row>
    <row r="40" spans="1:50">
      <c r="A40"/>
      <c r="B40" s="168"/>
      <c r="C40"/>
      <c r="D40" s="106"/>
      <c r="E40" s="106"/>
      <c r="F40" s="106"/>
      <c r="G40"/>
      <c r="H40"/>
      <c r="I40"/>
      <c r="J40"/>
      <c r="K40"/>
      <c r="L40"/>
      <c r="M40"/>
      <c r="N40"/>
      <c r="O40"/>
      <c r="P40"/>
      <c r="Q40"/>
      <c r="R40"/>
      <c r="S40"/>
      <c r="T40"/>
      <c r="U40"/>
      <c r="V40"/>
      <c r="W40"/>
      <c r="X40"/>
      <c r="Y40"/>
      <c r="Z40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</row>
    <row r="41" spans="1:50">
      <c r="A41"/>
      <c r="B41" s="168"/>
      <c r="C41"/>
      <c r="D41" s="106"/>
      <c r="E41" s="106"/>
      <c r="F41" s="106"/>
      <c r="G41"/>
      <c r="H41"/>
      <c r="I41"/>
      <c r="J41"/>
      <c r="K41"/>
      <c r="L41"/>
      <c r="M41"/>
      <c r="N41"/>
      <c r="O41"/>
      <c r="P41"/>
      <c r="Q41"/>
      <c r="R41"/>
      <c r="S41"/>
      <c r="T41"/>
      <c r="U41"/>
      <c r="V41"/>
      <c r="W41"/>
      <c r="X41"/>
      <c r="Y41"/>
      <c r="Z41"/>
      <c r="AA41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</row>
    <row r="42" spans="1:50">
      <c r="A42"/>
      <c r="B42" s="168"/>
      <c r="C42"/>
      <c r="D42" s="106"/>
      <c r="E42" s="106"/>
      <c r="F42" s="106"/>
      <c r="G42"/>
      <c r="H42"/>
      <c r="I42"/>
      <c r="J42"/>
      <c r="K42"/>
      <c r="L42"/>
      <c r="M42"/>
      <c r="N42"/>
      <c r="O42"/>
      <c r="P42"/>
      <c r="Q42"/>
      <c r="R42"/>
      <c r="S42"/>
      <c r="T42"/>
      <c r="U42"/>
      <c r="V42"/>
      <c r="W42"/>
      <c r="X42"/>
      <c r="Y42"/>
      <c r="Z42"/>
      <c r="AA42"/>
      <c r="AB42"/>
      <c r="AC42"/>
      <c r="AD42"/>
      <c r="AE42"/>
      <c r="AF42"/>
      <c r="AG42"/>
      <c r="AH42"/>
      <c r="AI42"/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</row>
    <row r="43" spans="1:50">
      <c r="A43"/>
      <c r="B43" s="168"/>
      <c r="C43"/>
      <c r="D43" s="106"/>
      <c r="E43" s="106"/>
      <c r="F43" s="106"/>
      <c r="G43"/>
      <c r="H43"/>
      <c r="I43"/>
      <c r="J43"/>
      <c r="K43"/>
      <c r="L43"/>
      <c r="M43"/>
      <c r="N43"/>
      <c r="O43"/>
      <c r="P43"/>
      <c r="Q43"/>
      <c r="R43"/>
      <c r="S43"/>
      <c r="T43"/>
      <c r="U43"/>
      <c r="V43"/>
      <c r="W43"/>
      <c r="X43"/>
      <c r="Y43"/>
      <c r="Z43"/>
      <c r="AA43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</row>
    <row r="44" spans="1:50">
      <c r="A44"/>
      <c r="B44" s="168"/>
      <c r="C44"/>
      <c r="D44" s="106"/>
      <c r="E44" s="106"/>
      <c r="F44" s="106"/>
      <c r="G44"/>
      <c r="H44"/>
      <c r="I44"/>
      <c r="J44"/>
      <c r="K44"/>
      <c r="L44"/>
      <c r="M44"/>
      <c r="N44"/>
      <c r="O44"/>
      <c r="P44"/>
      <c r="Q44"/>
      <c r="R44"/>
      <c r="S44"/>
      <c r="T44"/>
      <c r="U44"/>
      <c r="V44"/>
      <c r="W44"/>
      <c r="X44"/>
      <c r="Y44"/>
      <c r="Z44"/>
      <c r="AA44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</row>
    <row r="45" spans="1:50">
      <c r="A45"/>
      <c r="B45" s="168"/>
      <c r="C45"/>
      <c r="D45" s="106"/>
      <c r="E45" s="106"/>
      <c r="F45" s="106"/>
      <c r="G45"/>
      <c r="H45"/>
      <c r="I45"/>
      <c r="J45"/>
      <c r="K45"/>
      <c r="L45"/>
      <c r="M45"/>
      <c r="N45"/>
      <c r="O45"/>
      <c r="P45"/>
      <c r="Q45"/>
      <c r="R45"/>
      <c r="S45"/>
      <c r="T45"/>
      <c r="U45"/>
      <c r="V45"/>
      <c r="W45"/>
      <c r="X45"/>
      <c r="Y45"/>
      <c r="Z45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</row>
    <row r="46" spans="1:50">
      <c r="A46"/>
      <c r="B46" s="168"/>
      <c r="C46"/>
      <c r="D46" s="106"/>
      <c r="E46" s="106"/>
      <c r="F46" s="106"/>
      <c r="G46"/>
      <c r="H46"/>
      <c r="I46"/>
      <c r="J46"/>
      <c r="K46"/>
      <c r="L46"/>
      <c r="M46"/>
      <c r="N46"/>
      <c r="O46"/>
      <c r="P46"/>
      <c r="Q46"/>
      <c r="R46"/>
      <c r="S46"/>
      <c r="T46"/>
      <c r="U46"/>
      <c r="V46"/>
      <c r="W46"/>
      <c r="X46"/>
      <c r="Y46"/>
      <c r="Z46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</row>
    <row r="47" spans="1:50">
      <c r="A47"/>
      <c r="B47" s="168"/>
      <c r="C47"/>
      <c r="D47" s="106"/>
      <c r="E47" s="106"/>
      <c r="F47" s="106"/>
      <c r="G47"/>
      <c r="H47"/>
      <c r="I47"/>
      <c r="J47"/>
      <c r="K47"/>
      <c r="L47"/>
      <c r="M47"/>
      <c r="N47"/>
      <c r="O47"/>
      <c r="P47"/>
      <c r="Q47"/>
      <c r="R47"/>
      <c r="S47"/>
      <c r="T47"/>
      <c r="U47"/>
      <c r="V47"/>
      <c r="W47"/>
      <c r="X47"/>
      <c r="Y47"/>
      <c r="Z47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</row>
    <row r="48" spans="1:50">
      <c r="A48"/>
      <c r="B48" s="168"/>
      <c r="C48"/>
      <c r="D48" s="106"/>
      <c r="E48" s="106"/>
      <c r="F48" s="106"/>
      <c r="G48"/>
      <c r="H48"/>
      <c r="I48"/>
      <c r="J48"/>
      <c r="K48"/>
      <c r="L48"/>
      <c r="M48"/>
      <c r="N48"/>
      <c r="O48"/>
      <c r="P48"/>
      <c r="Q48"/>
      <c r="R48"/>
      <c r="S48"/>
      <c r="T48"/>
      <c r="U48"/>
      <c r="V48"/>
      <c r="W48"/>
      <c r="X48"/>
      <c r="Y48"/>
      <c r="Z4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</row>
    <row r="49" spans="1:50">
      <c r="A49"/>
      <c r="B49" s="168"/>
      <c r="C49"/>
      <c r="D49" s="106"/>
      <c r="E49" s="106"/>
      <c r="F49" s="106"/>
      <c r="G49"/>
      <c r="H49"/>
      <c r="I49"/>
      <c r="J49"/>
      <c r="K49"/>
      <c r="L49"/>
      <c r="M49"/>
      <c r="N49"/>
      <c r="O49"/>
      <c r="P49"/>
      <c r="Q49"/>
      <c r="R49"/>
      <c r="S49"/>
      <c r="T49"/>
      <c r="U49"/>
      <c r="V49"/>
      <c r="W49"/>
      <c r="X49"/>
      <c r="Y49"/>
      <c r="Z49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</row>
    <row r="50" spans="1:50">
      <c r="A50"/>
      <c r="B50" s="168"/>
      <c r="C50"/>
      <c r="D50" s="106"/>
      <c r="E50" s="106"/>
      <c r="F50" s="106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</row>
    <row r="51" spans="1:50">
      <c r="A51"/>
      <c r="B51" s="168"/>
      <c r="C51"/>
      <c r="D51" s="106"/>
      <c r="E51" s="106"/>
      <c r="F51" s="106"/>
      <c r="G51"/>
      <c r="H51"/>
      <c r="I51"/>
      <c r="J51"/>
      <c r="K51"/>
      <c r="L51"/>
      <c r="M51"/>
      <c r="N51"/>
      <c r="O51"/>
      <c r="P51"/>
      <c r="Q51"/>
      <c r="R51"/>
      <c r="S51"/>
      <c r="T51"/>
      <c r="U51"/>
      <c r="V51"/>
      <c r="W51"/>
      <c r="X51"/>
      <c r="Y51"/>
      <c r="Z51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</row>
    <row r="52" spans="1:50">
      <c r="A52"/>
      <c r="B52" s="168"/>
      <c r="C52"/>
      <c r="D52" s="106"/>
      <c r="E52" s="106"/>
      <c r="F52" s="106"/>
      <c r="G52"/>
      <c r="H52"/>
      <c r="I52"/>
      <c r="J52"/>
      <c r="K52"/>
      <c r="L52"/>
      <c r="M52"/>
      <c r="N52"/>
      <c r="O52"/>
      <c r="P52"/>
      <c r="Q52"/>
      <c r="R52"/>
      <c r="S52"/>
      <c r="T52"/>
      <c r="U52"/>
      <c r="V52"/>
      <c r="W52"/>
      <c r="X52"/>
      <c r="Y52"/>
      <c r="Z52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</row>
    <row r="53" spans="1:50">
      <c r="A53"/>
      <c r="B53" s="168"/>
      <c r="C53"/>
      <c r="D53" s="106"/>
      <c r="E53" s="106"/>
      <c r="F53" s="106"/>
      <c r="G53"/>
      <c r="H53"/>
      <c r="I53"/>
      <c r="J53"/>
      <c r="K53"/>
      <c r="L53"/>
      <c r="M53"/>
      <c r="N53"/>
      <c r="O53"/>
      <c r="P53"/>
      <c r="Q53"/>
      <c r="R53"/>
      <c r="S53"/>
      <c r="T53"/>
      <c r="U53"/>
      <c r="V53"/>
      <c r="W5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</row>
    <row r="54" spans="1:50">
      <c r="A54"/>
      <c r="B54" s="168"/>
      <c r="C54"/>
      <c r="D54" s="106"/>
      <c r="E54" s="106"/>
      <c r="F54" s="106"/>
      <c r="G54"/>
      <c r="H54"/>
      <c r="I54"/>
      <c r="J54"/>
      <c r="K54"/>
      <c r="L54"/>
      <c r="M54"/>
      <c r="N54"/>
      <c r="O54"/>
      <c r="P54"/>
      <c r="Q54"/>
      <c r="R54"/>
      <c r="S54"/>
      <c r="T54"/>
      <c r="U54"/>
      <c r="V54"/>
      <c r="W54"/>
      <c r="X54"/>
      <c r="Y54"/>
      <c r="Z54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</row>
    <row r="55" spans="1:50">
      <c r="A55"/>
      <c r="B55" s="168"/>
      <c r="C55"/>
      <c r="D55" s="106"/>
      <c r="E55" s="106"/>
      <c r="F55" s="106"/>
      <c r="G55"/>
      <c r="H55"/>
      <c r="I55"/>
      <c r="J55"/>
      <c r="K55"/>
      <c r="L55"/>
      <c r="M55"/>
      <c r="N55"/>
      <c r="O55"/>
      <c r="P55"/>
      <c r="Q55"/>
      <c r="R55"/>
      <c r="S55"/>
      <c r="T55"/>
      <c r="U55"/>
      <c r="V55"/>
      <c r="W55"/>
      <c r="X55"/>
      <c r="Y55"/>
      <c r="Z55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</row>
    <row r="56" spans="1:50">
      <c r="A56"/>
      <c r="B56" s="168"/>
      <c r="C56"/>
      <c r="D56" s="106"/>
      <c r="E56" s="106"/>
      <c r="F56" s="106"/>
      <c r="G56"/>
      <c r="H56"/>
      <c r="I56"/>
      <c r="J56"/>
      <c r="K56"/>
      <c r="L56"/>
      <c r="M56"/>
      <c r="N56"/>
      <c r="O56"/>
      <c r="P56"/>
      <c r="Q56"/>
      <c r="R56"/>
      <c r="S56"/>
      <c r="T56"/>
      <c r="U56"/>
      <c r="V56"/>
      <c r="W56"/>
      <c r="X56"/>
      <c r="Y56"/>
      <c r="Z56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</row>
    <row r="57" spans="1:50">
      <c r="A57"/>
      <c r="B57" s="168"/>
      <c r="C57"/>
      <c r="D57" s="106"/>
      <c r="E57" s="106"/>
      <c r="F57" s="106"/>
      <c r="G57"/>
      <c r="H57"/>
      <c r="I57"/>
      <c r="J57"/>
      <c r="K57"/>
      <c r="L57"/>
      <c r="M57"/>
      <c r="N57"/>
      <c r="O57"/>
      <c r="P57"/>
      <c r="Q57"/>
      <c r="R57"/>
      <c r="S57"/>
      <c r="T57"/>
      <c r="U57"/>
      <c r="V57"/>
      <c r="W57"/>
      <c r="X57"/>
      <c r="Y57"/>
      <c r="Z57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</row>
    <row r="58" spans="1:50">
      <c r="A58"/>
      <c r="B58" s="168"/>
      <c r="C58"/>
      <c r="D58" s="106"/>
      <c r="E58" s="106"/>
      <c r="F58" s="106"/>
      <c r="G58"/>
      <c r="H58"/>
      <c r="I58"/>
      <c r="J58"/>
      <c r="K58"/>
      <c r="L58"/>
      <c r="M58"/>
      <c r="N58"/>
      <c r="O58"/>
      <c r="P58"/>
      <c r="Q58"/>
      <c r="R58"/>
      <c r="S58"/>
      <c r="T58"/>
      <c r="U58"/>
      <c r="V58"/>
      <c r="W58"/>
      <c r="X58"/>
      <c r="Y58"/>
      <c r="Z58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</row>
    <row r="59" spans="1:50">
      <c r="A59"/>
      <c r="B59" s="168"/>
      <c r="C59"/>
      <c r="D59" s="106"/>
      <c r="E59" s="106"/>
      <c r="F59" s="106"/>
      <c r="G59"/>
      <c r="H59"/>
      <c r="I59"/>
      <c r="J59"/>
      <c r="K59"/>
      <c r="L59"/>
      <c r="M59"/>
      <c r="N59"/>
      <c r="O59"/>
      <c r="P59"/>
      <c r="Q59"/>
      <c r="R59"/>
      <c r="S59"/>
      <c r="T59"/>
      <c r="U59"/>
      <c r="V59"/>
      <c r="W59"/>
      <c r="X59"/>
      <c r="Y59"/>
      <c r="Z59"/>
      <c r="AA59"/>
      <c r="AB59"/>
      <c r="AC59"/>
      <c r="AD59"/>
      <c r="AE59"/>
      <c r="AF59"/>
      <c r="AG59"/>
      <c r="AH59"/>
      <c r="AI59"/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</row>
    <row r="60" spans="1:50">
      <c r="A60"/>
      <c r="B60" s="168"/>
      <c r="C60"/>
      <c r="D60" s="106"/>
      <c r="E60" s="106"/>
      <c r="F60" s="106"/>
      <c r="G60"/>
      <c r="H60"/>
      <c r="I60"/>
      <c r="J60"/>
      <c r="K60"/>
      <c r="L60"/>
      <c r="M60"/>
      <c r="N60"/>
      <c r="O60"/>
      <c r="P60"/>
      <c r="Q60"/>
      <c r="R60"/>
      <c r="S60"/>
      <c r="T60"/>
      <c r="U60"/>
      <c r="V60"/>
      <c r="W60"/>
      <c r="X60"/>
      <c r="Y60"/>
      <c r="Z60"/>
      <c r="AA60"/>
      <c r="AB60"/>
      <c r="AC60"/>
      <c r="AD60"/>
      <c r="AE60"/>
      <c r="AF60"/>
      <c r="AG60"/>
      <c r="AH60"/>
      <c r="AI60"/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</row>
    <row r="61" spans="1:50">
      <c r="A61"/>
      <c r="B61" s="168"/>
      <c r="C61"/>
      <c r="D61" s="106"/>
      <c r="E61" s="106"/>
      <c r="F61" s="106"/>
      <c r="G61"/>
      <c r="H61"/>
      <c r="I61"/>
      <c r="J61"/>
      <c r="K61"/>
      <c r="L61"/>
      <c r="M61"/>
      <c r="N61"/>
      <c r="O61"/>
      <c r="P61"/>
      <c r="Q61"/>
      <c r="R61"/>
      <c r="S61"/>
      <c r="T61"/>
      <c r="U61"/>
      <c r="V61"/>
      <c r="W61"/>
      <c r="X61"/>
      <c r="Y61"/>
      <c r="Z61"/>
      <c r="AA61"/>
      <c r="AB61"/>
      <c r="AC61"/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</row>
    <row r="62" spans="1:50">
      <c r="A62"/>
      <c r="B62" s="168"/>
      <c r="C62"/>
      <c r="D62" s="106"/>
      <c r="E62" s="106"/>
      <c r="F62" s="106"/>
      <c r="G62"/>
      <c r="H62"/>
      <c r="I62"/>
      <c r="J62"/>
      <c r="K62"/>
      <c r="L62"/>
      <c r="M62"/>
      <c r="N62"/>
      <c r="O62"/>
      <c r="P62"/>
      <c r="Q62"/>
      <c r="R62"/>
      <c r="S62"/>
      <c r="T62"/>
      <c r="U62"/>
      <c r="V62"/>
      <c r="W62"/>
      <c r="X62"/>
      <c r="Y62"/>
      <c r="Z62"/>
      <c r="AA62"/>
      <c r="AB62"/>
      <c r="AC62"/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  <c r="AX62"/>
    </row>
    <row r="63" spans="1:50">
      <c r="A63"/>
      <c r="B63" s="168"/>
      <c r="C63"/>
      <c r="D63" s="106"/>
      <c r="E63" s="106"/>
      <c r="F63" s="106"/>
      <c r="G63"/>
      <c r="H63"/>
      <c r="I63"/>
      <c r="J63"/>
      <c r="K63"/>
      <c r="L63"/>
      <c r="M63"/>
      <c r="N63"/>
      <c r="O63"/>
      <c r="P63"/>
      <c r="Q63"/>
      <c r="R63"/>
      <c r="S63"/>
      <c r="T63"/>
      <c r="U63"/>
      <c r="V63"/>
      <c r="W63"/>
      <c r="X63"/>
      <c r="Y63"/>
      <c r="Z63"/>
      <c r="AA63"/>
      <c r="AB63"/>
      <c r="AC63"/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  <c r="AX63"/>
    </row>
    <row r="64" spans="1:50">
      <c r="A64"/>
      <c r="B64" s="168"/>
      <c r="C64"/>
      <c r="D64" s="106"/>
      <c r="E64" s="106"/>
      <c r="F64" s="106"/>
      <c r="G64"/>
      <c r="H64"/>
      <c r="I64"/>
      <c r="J64"/>
      <c r="K64"/>
      <c r="L64"/>
      <c r="M64"/>
      <c r="N64"/>
      <c r="O64"/>
      <c r="P64"/>
      <c r="Q64"/>
      <c r="R64"/>
      <c r="S64"/>
      <c r="T64"/>
      <c r="U64"/>
      <c r="V64"/>
      <c r="W64"/>
      <c r="X64"/>
      <c r="Y64"/>
      <c r="Z64"/>
      <c r="AA64"/>
      <c r="AB64"/>
      <c r="AC64"/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  <c r="AX64"/>
    </row>
    <row r="65" spans="1:50">
      <c r="A65"/>
      <c r="B65" s="168"/>
      <c r="C65"/>
      <c r="D65" s="106"/>
      <c r="E65" s="106"/>
      <c r="F65" s="106"/>
      <c r="G65"/>
      <c r="H65"/>
      <c r="I65"/>
      <c r="J65"/>
      <c r="K65"/>
      <c r="L65"/>
      <c r="M65"/>
      <c r="N65"/>
      <c r="O65"/>
      <c r="P65"/>
      <c r="Q65"/>
      <c r="R65"/>
      <c r="S65"/>
      <c r="T65"/>
      <c r="U65"/>
      <c r="V65"/>
      <c r="W65"/>
      <c r="X65"/>
      <c r="Y65"/>
      <c r="Z65"/>
      <c r="AA65"/>
      <c r="AB65"/>
      <c r="AC65"/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  <c r="AX65"/>
    </row>
  </sheetData>
  <autoFilter ref="A1:AK1" xr:uid="{4D8FD7B6-1CF6-A34B-9682-D1373F1701C1}">
    <sortState xmlns:xlrd2="http://schemas.microsoft.com/office/spreadsheetml/2017/richdata2" ref="A2:AK33">
      <sortCondition ref="B1:B33"/>
    </sortState>
  </autoFilter>
  <pageMargins left="0.75" right="0.75" top="1" bottom="1" header="0.5" footer="0.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O33"/>
  <sheetViews>
    <sheetView zoomScale="143" workbookViewId="0">
      <selection activeCell="A2" sqref="A2:D33"/>
    </sheetView>
  </sheetViews>
  <sheetFormatPr defaultColWidth="10.83203125" defaultRowHeight="15.5"/>
  <cols>
    <col min="1" max="1" width="10.83203125" style="38"/>
    <col min="2" max="2" width="10.83203125" style="169"/>
    <col min="3" max="4" width="10.83203125" style="38"/>
    <col min="5" max="7" width="10.83203125" style="167"/>
    <col min="8" max="16384" width="10.83203125" style="38"/>
  </cols>
  <sheetData>
    <row r="1" spans="1:67">
      <c r="A1" t="s">
        <v>37</v>
      </c>
      <c r="B1" s="168" t="s">
        <v>38</v>
      </c>
      <c r="C1" t="s">
        <v>39</v>
      </c>
      <c r="D1" t="s">
        <v>257</v>
      </c>
      <c r="E1" t="s">
        <v>210</v>
      </c>
      <c r="F1" t="s">
        <v>211</v>
      </c>
      <c r="G1" t="s">
        <v>212</v>
      </c>
      <c r="H1" t="s">
        <v>213</v>
      </c>
      <c r="I1" t="s">
        <v>214</v>
      </c>
      <c r="J1" t="s">
        <v>11</v>
      </c>
      <c r="K1" t="s">
        <v>215</v>
      </c>
      <c r="L1" t="s">
        <v>216</v>
      </c>
      <c r="M1" t="s">
        <v>40</v>
      </c>
      <c r="N1" t="s">
        <v>41</v>
      </c>
      <c r="O1" t="s">
        <v>42</v>
      </c>
      <c r="P1" t="s">
        <v>43</v>
      </c>
      <c r="Q1" t="s">
        <v>44</v>
      </c>
      <c r="R1" t="s">
        <v>45</v>
      </c>
      <c r="S1" t="s">
        <v>46</v>
      </c>
      <c r="T1" t="s">
        <v>47</v>
      </c>
      <c r="U1" t="s">
        <v>48</v>
      </c>
      <c r="V1" t="s">
        <v>49</v>
      </c>
      <c r="W1" t="s">
        <v>50</v>
      </c>
      <c r="X1" t="s">
        <v>51</v>
      </c>
      <c r="Y1" t="s">
        <v>52</v>
      </c>
      <c r="Z1" t="s">
        <v>53</v>
      </c>
      <c r="AA1" t="s">
        <v>54</v>
      </c>
      <c r="AB1" t="s">
        <v>55</v>
      </c>
      <c r="AC1" t="s">
        <v>56</v>
      </c>
      <c r="AD1" t="s">
        <v>57</v>
      </c>
      <c r="AE1" t="s">
        <v>58</v>
      </c>
      <c r="AF1" t="s">
        <v>59</v>
      </c>
      <c r="AG1" t="s">
        <v>60</v>
      </c>
      <c r="AH1" t="s">
        <v>61</v>
      </c>
      <c r="AI1" t="s">
        <v>62</v>
      </c>
      <c r="AJ1" t="s">
        <v>63</v>
      </c>
      <c r="AK1" t="s">
        <v>64</v>
      </c>
      <c r="AL1" t="s">
        <v>65</v>
      </c>
      <c r="AM1" t="s">
        <v>66</v>
      </c>
      <c r="AN1" t="s">
        <v>67</v>
      </c>
      <c r="AO1" t="s">
        <v>68</v>
      </c>
      <c r="AP1" t="s">
        <v>69</v>
      </c>
      <c r="AQ1" t="s">
        <v>70</v>
      </c>
      <c r="AR1" t="s">
        <v>71</v>
      </c>
      <c r="AS1" t="s">
        <v>72</v>
      </c>
      <c r="AT1" t="s">
        <v>73</v>
      </c>
      <c r="AU1" t="s">
        <v>74</v>
      </c>
      <c r="AV1" t="s">
        <v>75</v>
      </c>
      <c r="AW1" t="s">
        <v>76</v>
      </c>
      <c r="AX1" t="s">
        <v>77</v>
      </c>
      <c r="AY1" t="s">
        <v>78</v>
      </c>
      <c r="AZ1" t="s">
        <v>79</v>
      </c>
      <c r="BA1" t="s">
        <v>80</v>
      </c>
      <c r="BB1" t="s">
        <v>81</v>
      </c>
      <c r="BC1" t="s">
        <v>82</v>
      </c>
      <c r="BD1" t="s">
        <v>83</v>
      </c>
      <c r="BE1" t="s">
        <v>84</v>
      </c>
      <c r="BF1" t="s">
        <v>85</v>
      </c>
      <c r="BG1" t="s">
        <v>86</v>
      </c>
      <c r="BH1" t="s">
        <v>87</v>
      </c>
      <c r="BI1" t="s">
        <v>88</v>
      </c>
      <c r="BJ1" t="s">
        <v>89</v>
      </c>
      <c r="BK1" t="s">
        <v>90</v>
      </c>
      <c r="BL1" t="s">
        <v>91</v>
      </c>
      <c r="BM1" t="s">
        <v>92</v>
      </c>
      <c r="BN1" t="s">
        <v>93</v>
      </c>
      <c r="BO1" t="s">
        <v>93</v>
      </c>
    </row>
    <row r="2" spans="1:67">
      <c r="A2" s="38" t="s">
        <v>142</v>
      </c>
      <c r="B2" s="169" t="s">
        <v>229</v>
      </c>
      <c r="C2" s="38" t="s">
        <v>113</v>
      </c>
      <c r="D2">
        <f t="shared" ref="D2:D33" si="0">L2/5</f>
        <v>55.791979980468795</v>
      </c>
      <c r="E2" s="167">
        <v>13.947994232177701</v>
      </c>
      <c r="F2" s="167" t="s">
        <v>217</v>
      </c>
      <c r="G2" s="167" t="s">
        <v>218</v>
      </c>
      <c r="H2" s="38" t="s">
        <v>219</v>
      </c>
      <c r="I2" s="38" t="s">
        <v>219</v>
      </c>
      <c r="J2" s="38" t="s">
        <v>220</v>
      </c>
      <c r="K2" s="38" t="s">
        <v>221</v>
      </c>
      <c r="L2" s="38">
        <v>278.95989990234398</v>
      </c>
      <c r="O2" s="38">
        <v>15.8052988052368</v>
      </c>
      <c r="P2" s="38">
        <v>12.093615531921399</v>
      </c>
      <c r="Q2" s="38">
        <v>18412</v>
      </c>
      <c r="R2" s="38">
        <v>217</v>
      </c>
      <c r="S2" s="38">
        <v>18195</v>
      </c>
      <c r="T2" s="38">
        <v>0</v>
      </c>
      <c r="U2" s="38">
        <v>0</v>
      </c>
      <c r="V2" s="38">
        <v>0</v>
      </c>
      <c r="W2" s="38">
        <v>0</v>
      </c>
      <c r="AF2" s="38">
        <v>4415.5302734375</v>
      </c>
      <c r="AT2" s="38">
        <v>5428.0885274157499</v>
      </c>
      <c r="AU2" s="38">
        <v>3563.7650989940298</v>
      </c>
      <c r="AV2" s="38">
        <v>3585.73762690883</v>
      </c>
      <c r="BA2" s="38">
        <v>14.895232200622599</v>
      </c>
      <c r="BB2" s="38">
        <v>13.001517295837401</v>
      </c>
    </row>
    <row r="3" spans="1:67">
      <c r="A3" s="38" t="s">
        <v>128</v>
      </c>
      <c r="B3" s="169" t="s">
        <v>229</v>
      </c>
      <c r="C3" s="38" t="s">
        <v>95</v>
      </c>
      <c r="D3">
        <f t="shared" si="0"/>
        <v>68.213134765625</v>
      </c>
      <c r="E3" s="167">
        <v>17.0532836914063</v>
      </c>
      <c r="F3" s="167" t="s">
        <v>217</v>
      </c>
      <c r="G3" s="167" t="s">
        <v>218</v>
      </c>
      <c r="H3" s="38" t="s">
        <v>219</v>
      </c>
      <c r="I3" s="38" t="s">
        <v>219</v>
      </c>
      <c r="J3" s="38" t="s">
        <v>220</v>
      </c>
      <c r="K3" s="38" t="s">
        <v>221</v>
      </c>
      <c r="L3" s="38">
        <v>341.065673828125</v>
      </c>
      <c r="O3" s="38">
        <v>19.066938400268601</v>
      </c>
      <c r="P3" s="38">
        <v>15.0430698394775</v>
      </c>
      <c r="Q3" s="38">
        <v>19179</v>
      </c>
      <c r="R3" s="38">
        <v>276</v>
      </c>
      <c r="S3" s="38">
        <v>18903</v>
      </c>
      <c r="T3" s="38">
        <v>0</v>
      </c>
      <c r="U3" s="38">
        <v>0</v>
      </c>
      <c r="V3" s="38">
        <v>0</v>
      </c>
      <c r="W3" s="38">
        <v>0</v>
      </c>
      <c r="AF3" s="38">
        <v>5051.8935546875</v>
      </c>
      <c r="AT3" s="38">
        <v>5418.0974757982303</v>
      </c>
      <c r="AU3" s="38">
        <v>4141.14442726777</v>
      </c>
      <c r="AV3" s="38">
        <v>4159.5207264175497</v>
      </c>
      <c r="BA3" s="38">
        <v>18.080226898193398</v>
      </c>
      <c r="BB3" s="38">
        <v>16.027235031127901</v>
      </c>
    </row>
    <row r="4" spans="1:67">
      <c r="A4" s="38" t="s">
        <v>143</v>
      </c>
      <c r="B4" s="169" t="s">
        <v>230</v>
      </c>
      <c r="C4" s="38" t="s">
        <v>113</v>
      </c>
      <c r="D4">
        <f t="shared" si="0"/>
        <v>56.038464355468797</v>
      </c>
      <c r="E4" s="167">
        <v>14.0096168518066</v>
      </c>
      <c r="F4" s="167" t="s">
        <v>217</v>
      </c>
      <c r="G4" s="167" t="s">
        <v>218</v>
      </c>
      <c r="H4" s="38" t="s">
        <v>219</v>
      </c>
      <c r="I4" s="38" t="s">
        <v>219</v>
      </c>
      <c r="J4" s="38" t="s">
        <v>220</v>
      </c>
      <c r="K4" s="38" t="s">
        <v>221</v>
      </c>
      <c r="L4" s="38">
        <v>280.19232177734398</v>
      </c>
      <c r="O4" s="38">
        <v>15.9776420593262</v>
      </c>
      <c r="P4" s="38">
        <v>12.0448770523071</v>
      </c>
      <c r="Q4" s="38">
        <v>16473</v>
      </c>
      <c r="R4" s="38">
        <v>195</v>
      </c>
      <c r="S4" s="38">
        <v>16278</v>
      </c>
      <c r="T4" s="38">
        <v>0</v>
      </c>
      <c r="U4" s="38">
        <v>0</v>
      </c>
      <c r="V4" s="38">
        <v>0</v>
      </c>
      <c r="W4" s="38">
        <v>0</v>
      </c>
      <c r="AF4" s="38">
        <v>4415.5302734375</v>
      </c>
      <c r="AT4" s="38">
        <v>5414.6503405448702</v>
      </c>
      <c r="AU4" s="38">
        <v>3541.7644432021898</v>
      </c>
      <c r="AV4" s="38">
        <v>3563.9348280733002</v>
      </c>
      <c r="BA4" s="38">
        <v>15.0132999420166</v>
      </c>
      <c r="BB4" s="38">
        <v>13.006788253784199</v>
      </c>
    </row>
    <row r="5" spans="1:67">
      <c r="A5" s="38" t="s">
        <v>129</v>
      </c>
      <c r="B5" s="169" t="s">
        <v>230</v>
      </c>
      <c r="C5" s="38" t="s">
        <v>95</v>
      </c>
      <c r="D5">
        <f t="shared" si="0"/>
        <v>66.841345214843798</v>
      </c>
      <c r="E5" s="167">
        <v>16.7103366851807</v>
      </c>
      <c r="F5" s="167" t="s">
        <v>217</v>
      </c>
      <c r="G5" s="167" t="s">
        <v>218</v>
      </c>
      <c r="H5" s="38" t="s">
        <v>219</v>
      </c>
      <c r="I5" s="38" t="s">
        <v>219</v>
      </c>
      <c r="J5" s="38" t="s">
        <v>220</v>
      </c>
      <c r="K5" s="38" t="s">
        <v>221</v>
      </c>
      <c r="L5" s="38">
        <v>334.20672607421898</v>
      </c>
      <c r="O5" s="38">
        <v>18.7316799163818</v>
      </c>
      <c r="P5" s="38">
        <v>14.692461967468301</v>
      </c>
      <c r="Q5" s="38">
        <v>18648</v>
      </c>
      <c r="R5" s="38">
        <v>263</v>
      </c>
      <c r="S5" s="38">
        <v>18385</v>
      </c>
      <c r="T5" s="38">
        <v>0</v>
      </c>
      <c r="U5" s="38">
        <v>0</v>
      </c>
      <c r="V5" s="38">
        <v>0</v>
      </c>
      <c r="W5" s="38">
        <v>0</v>
      </c>
      <c r="AF5" s="38">
        <v>5051.8935546875</v>
      </c>
      <c r="AT5" s="38">
        <v>5441.7998696678897</v>
      </c>
      <c r="AU5" s="38">
        <v>4183.0920796186601</v>
      </c>
      <c r="AV5" s="38">
        <v>4200.8441253491801</v>
      </c>
      <c r="BA5" s="38">
        <v>17.7412014007568</v>
      </c>
      <c r="BB5" s="38">
        <v>15.680377006530801</v>
      </c>
    </row>
    <row r="6" spans="1:67">
      <c r="A6" s="38" t="s">
        <v>144</v>
      </c>
      <c r="B6" s="169" t="s">
        <v>231</v>
      </c>
      <c r="C6" s="38" t="s">
        <v>113</v>
      </c>
      <c r="D6">
        <f t="shared" si="0"/>
        <v>39.934750366210999</v>
      </c>
      <c r="E6" s="167">
        <v>9.9836874008178693</v>
      </c>
      <c r="F6" s="167" t="s">
        <v>217</v>
      </c>
      <c r="G6" s="167" t="s">
        <v>218</v>
      </c>
      <c r="H6" s="38" t="s">
        <v>219</v>
      </c>
      <c r="I6" s="38" t="s">
        <v>219</v>
      </c>
      <c r="J6" s="38" t="s">
        <v>220</v>
      </c>
      <c r="K6" s="38" t="s">
        <v>221</v>
      </c>
      <c r="L6" s="38">
        <v>199.673751831055</v>
      </c>
      <c r="O6" s="38">
        <v>11.5825004577637</v>
      </c>
      <c r="P6" s="38">
        <v>8.3870429992675799</v>
      </c>
      <c r="Q6" s="38">
        <v>17751</v>
      </c>
      <c r="R6" s="38">
        <v>150</v>
      </c>
      <c r="S6" s="38">
        <v>17601</v>
      </c>
      <c r="T6" s="38">
        <v>0</v>
      </c>
      <c r="U6" s="38">
        <v>0</v>
      </c>
      <c r="V6" s="38">
        <v>0</v>
      </c>
      <c r="W6" s="38">
        <v>0</v>
      </c>
      <c r="AF6" s="38">
        <v>4415.5302734375</v>
      </c>
      <c r="AT6" s="38">
        <v>5472.6504589843798</v>
      </c>
      <c r="AU6" s="38">
        <v>3576.47566466838</v>
      </c>
      <c r="AV6" s="38">
        <v>3592.4987743043098</v>
      </c>
      <c r="BA6" s="38">
        <v>10.799136161804199</v>
      </c>
      <c r="BB6" s="38">
        <v>9.1688013076782209</v>
      </c>
    </row>
    <row r="7" spans="1:67">
      <c r="A7" s="38" t="s">
        <v>130</v>
      </c>
      <c r="B7" s="169" t="s">
        <v>231</v>
      </c>
      <c r="C7" s="38" t="s">
        <v>95</v>
      </c>
      <c r="D7">
        <f t="shared" si="0"/>
        <v>46.849063110351601</v>
      </c>
      <c r="E7" s="167">
        <v>11.7122659683228</v>
      </c>
      <c r="F7" s="167" t="s">
        <v>217</v>
      </c>
      <c r="G7" s="167" t="s">
        <v>218</v>
      </c>
      <c r="H7" s="38" t="s">
        <v>219</v>
      </c>
      <c r="I7" s="38" t="s">
        <v>219</v>
      </c>
      <c r="J7" s="38" t="s">
        <v>220</v>
      </c>
      <c r="K7" s="38" t="s">
        <v>221</v>
      </c>
      <c r="L7" s="38">
        <v>234.24531555175801</v>
      </c>
      <c r="O7" s="38">
        <v>13.4488668441772</v>
      </c>
      <c r="P7" s="38">
        <v>9.9782228469848597</v>
      </c>
      <c r="Q7" s="38">
        <v>17666</v>
      </c>
      <c r="R7" s="38">
        <v>175</v>
      </c>
      <c r="S7" s="38">
        <v>17491</v>
      </c>
      <c r="T7" s="38">
        <v>0</v>
      </c>
      <c r="U7" s="38">
        <v>0</v>
      </c>
      <c r="V7" s="38">
        <v>0</v>
      </c>
      <c r="W7" s="38">
        <v>0</v>
      </c>
      <c r="AF7" s="38">
        <v>5051.8935546875</v>
      </c>
      <c r="AT7" s="38">
        <v>5553.6880133928598</v>
      </c>
      <c r="AU7" s="38">
        <v>4273.4523146223</v>
      </c>
      <c r="AV7" s="38">
        <v>4286.13437322555</v>
      </c>
      <c r="BA7" s="38">
        <v>12.5979661941528</v>
      </c>
      <c r="BB7" s="38">
        <v>10.8272304534912</v>
      </c>
    </row>
    <row r="8" spans="1:67">
      <c r="A8" s="38" t="s">
        <v>145</v>
      </c>
      <c r="B8" s="169" t="s">
        <v>232</v>
      </c>
      <c r="C8" s="38" t="s">
        <v>113</v>
      </c>
      <c r="D8">
        <f t="shared" si="0"/>
        <v>44.496331787109398</v>
      </c>
      <c r="E8" s="167">
        <v>11.124082565307599</v>
      </c>
      <c r="F8" s="167" t="s">
        <v>217</v>
      </c>
      <c r="G8" s="167" t="s">
        <v>218</v>
      </c>
      <c r="H8" s="38" t="s">
        <v>219</v>
      </c>
      <c r="I8" s="38" t="s">
        <v>219</v>
      </c>
      <c r="J8" s="38" t="s">
        <v>220</v>
      </c>
      <c r="K8" s="38" t="s">
        <v>221</v>
      </c>
      <c r="L8" s="38">
        <v>222.48165893554699</v>
      </c>
      <c r="O8" s="38">
        <v>12.745825767517101</v>
      </c>
      <c r="P8" s="38">
        <v>9.5045728683471697</v>
      </c>
      <c r="Q8" s="38">
        <v>19233</v>
      </c>
      <c r="R8" s="38">
        <v>181</v>
      </c>
      <c r="S8" s="38">
        <v>19052</v>
      </c>
      <c r="T8" s="38">
        <v>0</v>
      </c>
      <c r="U8" s="38">
        <v>0</v>
      </c>
      <c r="V8" s="38">
        <v>0</v>
      </c>
      <c r="W8" s="38">
        <v>0</v>
      </c>
      <c r="AF8" s="38">
        <v>4415.5302734375</v>
      </c>
      <c r="AT8" s="38">
        <v>5503.1403633244099</v>
      </c>
      <c r="AU8" s="38">
        <v>3621.2398550036401</v>
      </c>
      <c r="AV8" s="38">
        <v>3638.9502481823502</v>
      </c>
      <c r="BA8" s="38">
        <v>11.9512233734131</v>
      </c>
      <c r="BB8" s="38">
        <v>10.297524452209499</v>
      </c>
    </row>
    <row r="9" spans="1:67">
      <c r="A9" s="38" t="s">
        <v>131</v>
      </c>
      <c r="B9" s="169" t="s">
        <v>232</v>
      </c>
      <c r="C9" s="38" t="s">
        <v>95</v>
      </c>
      <c r="D9">
        <f t="shared" si="0"/>
        <v>48.749218749999997</v>
      </c>
      <c r="E9" s="167">
        <v>12.187304496765099</v>
      </c>
      <c r="F9" s="167" t="s">
        <v>217</v>
      </c>
      <c r="G9" s="167" t="s">
        <v>218</v>
      </c>
      <c r="H9" s="38" t="s">
        <v>219</v>
      </c>
      <c r="I9" s="38" t="s">
        <v>219</v>
      </c>
      <c r="J9" s="38" t="s">
        <v>220</v>
      </c>
      <c r="K9" s="38" t="s">
        <v>221</v>
      </c>
      <c r="L9" s="38">
        <v>243.74609375</v>
      </c>
      <c r="O9" s="38">
        <v>13.9691009521484</v>
      </c>
      <c r="P9" s="38">
        <v>10.408201217651399</v>
      </c>
      <c r="Q9" s="38">
        <v>17466</v>
      </c>
      <c r="R9" s="38">
        <v>180</v>
      </c>
      <c r="S9" s="38">
        <v>17286</v>
      </c>
      <c r="T9" s="38">
        <v>0</v>
      </c>
      <c r="U9" s="38">
        <v>0</v>
      </c>
      <c r="V9" s="38">
        <v>0</v>
      </c>
      <c r="W9" s="38">
        <v>0</v>
      </c>
      <c r="AF9" s="38">
        <v>5051.8935546875</v>
      </c>
      <c r="AT9" s="38">
        <v>5617.5950927734402</v>
      </c>
      <c r="AU9" s="38">
        <v>4221.1084871619796</v>
      </c>
      <c r="AV9" s="38">
        <v>4235.50031064819</v>
      </c>
      <c r="BA9" s="38">
        <v>13.0960474014282</v>
      </c>
      <c r="BB9" s="38">
        <v>11.2792625427246</v>
      </c>
    </row>
    <row r="10" spans="1:67">
      <c r="A10" s="38" t="s">
        <v>146</v>
      </c>
      <c r="B10" s="169" t="s">
        <v>233</v>
      </c>
      <c r="C10" s="38" t="s">
        <v>113</v>
      </c>
      <c r="D10">
        <f t="shared" si="0"/>
        <v>46.281521606445395</v>
      </c>
      <c r="E10" s="167">
        <v>11.5703802108765</v>
      </c>
      <c r="F10" s="167" t="s">
        <v>217</v>
      </c>
      <c r="G10" s="167" t="s">
        <v>218</v>
      </c>
      <c r="H10" s="38" t="s">
        <v>219</v>
      </c>
      <c r="I10" s="38" t="s">
        <v>219</v>
      </c>
      <c r="J10" s="38" t="s">
        <v>220</v>
      </c>
      <c r="K10" s="38" t="s">
        <v>221</v>
      </c>
      <c r="L10" s="38">
        <v>231.40760803222699</v>
      </c>
      <c r="O10" s="38">
        <v>13.2479848861694</v>
      </c>
      <c r="P10" s="38">
        <v>9.8951654434204102</v>
      </c>
      <c r="Q10" s="38">
        <v>18699</v>
      </c>
      <c r="R10" s="38">
        <v>183</v>
      </c>
      <c r="S10" s="38">
        <v>18516</v>
      </c>
      <c r="T10" s="38">
        <v>0</v>
      </c>
      <c r="U10" s="38">
        <v>0</v>
      </c>
      <c r="V10" s="38">
        <v>0</v>
      </c>
      <c r="W10" s="38">
        <v>0</v>
      </c>
      <c r="AF10" s="38">
        <v>4415.5302734375</v>
      </c>
      <c r="AT10" s="38">
        <v>5486.5505998121598</v>
      </c>
      <c r="AU10" s="38">
        <v>3605.2511757277698</v>
      </c>
      <c r="AV10" s="38">
        <v>3623.6627375550001</v>
      </c>
      <c r="BA10" s="38">
        <v>12.426001548767101</v>
      </c>
      <c r="BB10" s="38">
        <v>10.715379714965801</v>
      </c>
    </row>
    <row r="11" spans="1:67">
      <c r="A11" s="38" t="s">
        <v>132</v>
      </c>
      <c r="B11" s="169" t="s">
        <v>233</v>
      </c>
      <c r="C11" s="38" t="s">
        <v>95</v>
      </c>
      <c r="D11">
        <f t="shared" si="0"/>
        <v>57.389520263671798</v>
      </c>
      <c r="E11" s="167">
        <v>14.347380638122599</v>
      </c>
      <c r="F11" s="167" t="s">
        <v>217</v>
      </c>
      <c r="G11" s="167" t="s">
        <v>218</v>
      </c>
      <c r="H11" s="38" t="s">
        <v>219</v>
      </c>
      <c r="I11" s="38" t="s">
        <v>219</v>
      </c>
      <c r="J11" s="38" t="s">
        <v>220</v>
      </c>
      <c r="K11" s="38" t="s">
        <v>221</v>
      </c>
      <c r="L11" s="38">
        <v>286.94760131835898</v>
      </c>
      <c r="O11" s="38">
        <v>16.203088760376001</v>
      </c>
      <c r="P11" s="38">
        <v>12.494592666626</v>
      </c>
      <c r="Q11" s="38">
        <v>18975</v>
      </c>
      <c r="R11" s="38">
        <v>230</v>
      </c>
      <c r="S11" s="38">
        <v>18745</v>
      </c>
      <c r="T11" s="38">
        <v>0</v>
      </c>
      <c r="U11" s="38">
        <v>0</v>
      </c>
      <c r="V11" s="38">
        <v>0</v>
      </c>
      <c r="W11" s="38">
        <v>0</v>
      </c>
      <c r="AF11" s="38">
        <v>5051.8935546875</v>
      </c>
      <c r="AT11" s="38">
        <v>5500.4421344259499</v>
      </c>
      <c r="AU11" s="38">
        <v>4264.9022504308396</v>
      </c>
      <c r="AV11" s="38">
        <v>4279.8784914489497</v>
      </c>
      <c r="BA11" s="38">
        <v>15.2938041687012</v>
      </c>
      <c r="BB11" s="38">
        <v>13.401716232299799</v>
      </c>
    </row>
    <row r="12" spans="1:67">
      <c r="A12" s="38" t="s">
        <v>147</v>
      </c>
      <c r="B12" s="169" t="s">
        <v>234</v>
      </c>
      <c r="C12" s="38" t="s">
        <v>113</v>
      </c>
      <c r="D12">
        <f t="shared" si="0"/>
        <v>49.989038085937601</v>
      </c>
      <c r="E12" s="167">
        <v>12.4972591400146</v>
      </c>
      <c r="F12" s="167" t="s">
        <v>217</v>
      </c>
      <c r="G12" s="167" t="s">
        <v>218</v>
      </c>
      <c r="H12" s="38" t="s">
        <v>219</v>
      </c>
      <c r="I12" s="38" t="s">
        <v>219</v>
      </c>
      <c r="J12" s="38" t="s">
        <v>220</v>
      </c>
      <c r="K12" s="38" t="s">
        <v>221</v>
      </c>
      <c r="L12" s="38">
        <v>249.94519042968801</v>
      </c>
      <c r="O12" s="38">
        <v>14.257194519043001</v>
      </c>
      <c r="P12" s="38">
        <v>10.739951133728001</v>
      </c>
      <c r="Q12" s="38">
        <v>18360</v>
      </c>
      <c r="R12" s="38">
        <v>194</v>
      </c>
      <c r="S12" s="38">
        <v>18166</v>
      </c>
      <c r="T12" s="38">
        <v>0</v>
      </c>
      <c r="U12" s="38">
        <v>0</v>
      </c>
      <c r="V12" s="38">
        <v>0</v>
      </c>
      <c r="W12" s="38">
        <v>0</v>
      </c>
      <c r="AF12" s="38">
        <v>4415.5302734375</v>
      </c>
      <c r="AT12" s="38">
        <v>5465.1354728777396</v>
      </c>
      <c r="AU12" s="38">
        <v>3617.9290500142401</v>
      </c>
      <c r="AV12" s="38">
        <v>3637.4474621076702</v>
      </c>
      <c r="BA12" s="38">
        <v>13.3948564529419</v>
      </c>
      <c r="BB12" s="38">
        <v>11.600345611572299</v>
      </c>
    </row>
    <row r="13" spans="1:67">
      <c r="A13" s="38" t="s">
        <v>133</v>
      </c>
      <c r="B13" s="169" t="s">
        <v>234</v>
      </c>
      <c r="C13" s="38" t="s">
        <v>95</v>
      </c>
      <c r="D13">
        <f t="shared" si="0"/>
        <v>66.204833984375</v>
      </c>
      <c r="E13" s="167">
        <v>16.5512084960938</v>
      </c>
      <c r="F13" s="167" t="s">
        <v>217</v>
      </c>
      <c r="G13" s="167" t="s">
        <v>218</v>
      </c>
      <c r="H13" s="38" t="s">
        <v>219</v>
      </c>
      <c r="I13" s="38" t="s">
        <v>219</v>
      </c>
      <c r="J13" s="38" t="s">
        <v>220</v>
      </c>
      <c r="K13" s="38" t="s">
        <v>221</v>
      </c>
      <c r="L13" s="38">
        <v>331.024169921875</v>
      </c>
      <c r="O13" s="38">
        <v>18.509080886840799</v>
      </c>
      <c r="P13" s="38">
        <v>14.596589088439901</v>
      </c>
      <c r="Q13" s="38">
        <v>19685</v>
      </c>
      <c r="R13" s="38">
        <v>275</v>
      </c>
      <c r="S13" s="38">
        <v>19410</v>
      </c>
      <c r="T13" s="38">
        <v>0</v>
      </c>
      <c r="U13" s="38">
        <v>0</v>
      </c>
      <c r="V13" s="38">
        <v>0</v>
      </c>
      <c r="W13" s="38">
        <v>0</v>
      </c>
      <c r="AF13" s="38">
        <v>5051.8935546875</v>
      </c>
      <c r="AT13" s="38">
        <v>5416.1025816761403</v>
      </c>
      <c r="AU13" s="38">
        <v>4159.6518789363099</v>
      </c>
      <c r="AV13" s="38">
        <v>4177.2045303589002</v>
      </c>
      <c r="BA13" s="38">
        <v>17.5497150421143</v>
      </c>
      <c r="BB13" s="38">
        <v>15.5535478591919</v>
      </c>
    </row>
    <row r="14" spans="1:67">
      <c r="A14" s="38" t="s">
        <v>148</v>
      </c>
      <c r="B14" s="169" t="s">
        <v>235</v>
      </c>
      <c r="C14" s="38" t="s">
        <v>113</v>
      </c>
      <c r="D14">
        <f t="shared" si="0"/>
        <v>49.938128662109399</v>
      </c>
      <c r="E14" s="167">
        <v>12.4845323562622</v>
      </c>
      <c r="F14" s="167" t="s">
        <v>217</v>
      </c>
      <c r="G14" s="167" t="s">
        <v>218</v>
      </c>
      <c r="H14" s="38" t="s">
        <v>219</v>
      </c>
      <c r="I14" s="38" t="s">
        <v>219</v>
      </c>
      <c r="J14" s="38" t="s">
        <v>220</v>
      </c>
      <c r="K14" s="38" t="s">
        <v>221</v>
      </c>
      <c r="L14" s="38">
        <v>249.69064331054699</v>
      </c>
      <c r="O14" s="38">
        <v>14.284965515136699</v>
      </c>
      <c r="P14" s="38">
        <v>10.686850547790501</v>
      </c>
      <c r="Q14" s="38">
        <v>17526</v>
      </c>
      <c r="R14" s="38">
        <v>185</v>
      </c>
      <c r="S14" s="38">
        <v>17341</v>
      </c>
      <c r="T14" s="38">
        <v>0</v>
      </c>
      <c r="U14" s="38">
        <v>0</v>
      </c>
      <c r="V14" s="38">
        <v>0</v>
      </c>
      <c r="W14" s="38">
        <v>0</v>
      </c>
      <c r="AF14" s="38">
        <v>4415.5302734375</v>
      </c>
      <c r="AT14" s="38">
        <v>5472.2868164062502</v>
      </c>
      <c r="AU14" s="38">
        <v>3619.7914231079699</v>
      </c>
      <c r="AV14" s="38">
        <v>3639.3458934811301</v>
      </c>
      <c r="BA14" s="38">
        <v>13.4027757644653</v>
      </c>
      <c r="BB14" s="38">
        <v>11.5670051574707</v>
      </c>
    </row>
    <row r="15" spans="1:67">
      <c r="A15" s="38" t="s">
        <v>134</v>
      </c>
      <c r="B15" s="169" t="s">
        <v>235</v>
      </c>
      <c r="C15" s="38" t="s">
        <v>95</v>
      </c>
      <c r="D15">
        <f t="shared" si="0"/>
        <v>53.665136718749999</v>
      </c>
      <c r="E15" s="167">
        <v>13.4162845611572</v>
      </c>
      <c r="F15" s="167" t="s">
        <v>217</v>
      </c>
      <c r="G15" s="167" t="s">
        <v>218</v>
      </c>
      <c r="H15" s="38" t="s">
        <v>219</v>
      </c>
      <c r="I15" s="38" t="s">
        <v>219</v>
      </c>
      <c r="J15" s="38" t="s">
        <v>220</v>
      </c>
      <c r="K15" s="38" t="s">
        <v>221</v>
      </c>
      <c r="L15" s="38">
        <v>268.32568359375</v>
      </c>
      <c r="O15" s="38">
        <v>15.211028099060099</v>
      </c>
      <c r="P15" s="38">
        <v>11.6242733001709</v>
      </c>
      <c r="Q15" s="38">
        <v>18961</v>
      </c>
      <c r="R15" s="38">
        <v>215</v>
      </c>
      <c r="S15" s="38">
        <v>18746</v>
      </c>
      <c r="T15" s="38">
        <v>0</v>
      </c>
      <c r="U15" s="38">
        <v>0</v>
      </c>
      <c r="V15" s="38">
        <v>0</v>
      </c>
      <c r="W15" s="38">
        <v>0</v>
      </c>
      <c r="AF15" s="38">
        <v>5051.8935546875</v>
      </c>
      <c r="AT15" s="38">
        <v>5367.9780182594504</v>
      </c>
      <c r="AU15" s="38">
        <v>4169.4587671541804</v>
      </c>
      <c r="AV15" s="38">
        <v>4183.04885412152</v>
      </c>
      <c r="BA15" s="38">
        <v>14.331627845764199</v>
      </c>
      <c r="BB15" s="38">
        <v>12.5016527175903</v>
      </c>
    </row>
    <row r="16" spans="1:67">
      <c r="A16" s="38" t="s">
        <v>149</v>
      </c>
      <c r="B16" s="169" t="s">
        <v>236</v>
      </c>
      <c r="C16" s="38" t="s">
        <v>113</v>
      </c>
      <c r="D16">
        <f t="shared" si="0"/>
        <v>39.676608276367197</v>
      </c>
      <c r="E16" s="167">
        <v>9.9191522598266602</v>
      </c>
      <c r="F16" s="167" t="s">
        <v>217</v>
      </c>
      <c r="G16" s="167" t="s">
        <v>218</v>
      </c>
      <c r="H16" s="38" t="s">
        <v>219</v>
      </c>
      <c r="I16" s="38" t="s">
        <v>219</v>
      </c>
      <c r="J16" s="38" t="s">
        <v>220</v>
      </c>
      <c r="K16" s="38" t="s">
        <v>221</v>
      </c>
      <c r="L16" s="38">
        <v>198.38304138183599</v>
      </c>
      <c r="O16" s="38">
        <v>11.5076236724854</v>
      </c>
      <c r="P16" s="38">
        <v>8.3328227996826207</v>
      </c>
      <c r="Q16" s="38">
        <v>17866</v>
      </c>
      <c r="R16" s="38">
        <v>150</v>
      </c>
      <c r="S16" s="38">
        <v>17716</v>
      </c>
      <c r="T16" s="38">
        <v>0</v>
      </c>
      <c r="U16" s="38">
        <v>0</v>
      </c>
      <c r="V16" s="38">
        <v>0</v>
      </c>
      <c r="W16" s="38">
        <v>0</v>
      </c>
      <c r="AF16" s="38">
        <v>4415.5302734375</v>
      </c>
      <c r="AT16" s="38">
        <v>5469.5179003906296</v>
      </c>
      <c r="AU16" s="38">
        <v>3602.8055141825398</v>
      </c>
      <c r="AV16" s="38">
        <v>3618.4781246119101</v>
      </c>
      <c r="BA16" s="38">
        <v>10.7293291091919</v>
      </c>
      <c r="BB16" s="38">
        <v>9.1095333099365199</v>
      </c>
    </row>
    <row r="17" spans="1:54">
      <c r="A17" s="38" t="s">
        <v>135</v>
      </c>
      <c r="B17" s="169" t="s">
        <v>236</v>
      </c>
      <c r="C17" s="38" t="s">
        <v>95</v>
      </c>
      <c r="D17">
        <f t="shared" si="0"/>
        <v>52.875640869140604</v>
      </c>
      <c r="E17" s="167">
        <v>13.218910217285201</v>
      </c>
      <c r="F17" s="167" t="s">
        <v>217</v>
      </c>
      <c r="G17" s="167" t="s">
        <v>218</v>
      </c>
      <c r="H17" s="38" t="s">
        <v>219</v>
      </c>
      <c r="I17" s="38" t="s">
        <v>219</v>
      </c>
      <c r="J17" s="38" t="s">
        <v>220</v>
      </c>
      <c r="K17" s="38" t="s">
        <v>221</v>
      </c>
      <c r="L17" s="38">
        <v>264.37820434570301</v>
      </c>
      <c r="O17" s="38">
        <v>15.0343160629272</v>
      </c>
      <c r="P17" s="38">
        <v>11.406299591064499</v>
      </c>
      <c r="Q17" s="38">
        <v>18258</v>
      </c>
      <c r="R17" s="38">
        <v>204</v>
      </c>
      <c r="S17" s="38">
        <v>18054</v>
      </c>
      <c r="T17" s="38">
        <v>0</v>
      </c>
      <c r="U17" s="38">
        <v>0</v>
      </c>
      <c r="V17" s="38">
        <v>0</v>
      </c>
      <c r="W17" s="38">
        <v>0</v>
      </c>
      <c r="AF17" s="38">
        <v>5051.8935546875</v>
      </c>
      <c r="AT17" s="38">
        <v>5355.2385565065897</v>
      </c>
      <c r="AU17" s="38">
        <v>4120.1322703980104</v>
      </c>
      <c r="AV17" s="38">
        <v>4133.9323406338399</v>
      </c>
      <c r="BA17" s="38">
        <v>14.144787788391101</v>
      </c>
      <c r="BB17" s="38">
        <v>12.293760299682599</v>
      </c>
    </row>
    <row r="18" spans="1:54">
      <c r="A18" s="38" t="s">
        <v>167</v>
      </c>
      <c r="B18" s="169" t="s">
        <v>237</v>
      </c>
      <c r="C18" s="38" t="s">
        <v>113</v>
      </c>
      <c r="D18">
        <f t="shared" si="0"/>
        <v>46.009213256835999</v>
      </c>
      <c r="E18" s="167">
        <v>11.5023031234741</v>
      </c>
      <c r="F18" s="167" t="s">
        <v>217</v>
      </c>
      <c r="G18" s="167" t="s">
        <v>218</v>
      </c>
      <c r="H18" s="38" t="s">
        <v>219</v>
      </c>
      <c r="I18" s="38" t="s">
        <v>219</v>
      </c>
      <c r="J18" s="38" t="s">
        <v>220</v>
      </c>
      <c r="K18" s="38" t="s">
        <v>221</v>
      </c>
      <c r="L18" s="38">
        <v>230.04606628418</v>
      </c>
      <c r="O18" s="38">
        <v>13.1885738372803</v>
      </c>
      <c r="P18" s="38">
        <v>9.8184452056884801</v>
      </c>
      <c r="Q18" s="38">
        <v>18398</v>
      </c>
      <c r="R18" s="38">
        <v>179</v>
      </c>
      <c r="S18" s="38">
        <v>18219</v>
      </c>
      <c r="T18" s="38">
        <v>0</v>
      </c>
      <c r="U18" s="38">
        <v>0</v>
      </c>
      <c r="V18" s="38">
        <v>0</v>
      </c>
      <c r="W18" s="38">
        <v>0</v>
      </c>
      <c r="AF18" s="38">
        <v>4415.5302734375</v>
      </c>
      <c r="AT18" s="38">
        <v>5451.4397204521601</v>
      </c>
      <c r="AU18" s="38">
        <v>3582.72994889757</v>
      </c>
      <c r="AV18" s="38">
        <v>3600.9112212700202</v>
      </c>
      <c r="BA18" s="38">
        <v>12.362342834472701</v>
      </c>
      <c r="BB18" s="38">
        <v>10.642890930175801</v>
      </c>
    </row>
    <row r="19" spans="1:54">
      <c r="A19" s="38" t="s">
        <v>136</v>
      </c>
      <c r="B19" s="169" t="s">
        <v>237</v>
      </c>
      <c r="C19" s="38" t="s">
        <v>95</v>
      </c>
      <c r="D19">
        <f t="shared" si="0"/>
        <v>59.010369873046798</v>
      </c>
      <c r="E19" s="167">
        <v>14.752592086791999</v>
      </c>
      <c r="F19" s="167" t="s">
        <v>217</v>
      </c>
      <c r="G19" s="167" t="s">
        <v>218</v>
      </c>
      <c r="H19" s="38" t="s">
        <v>219</v>
      </c>
      <c r="I19" s="38" t="s">
        <v>219</v>
      </c>
      <c r="J19" s="38" t="s">
        <v>220</v>
      </c>
      <c r="K19" s="38" t="s">
        <v>221</v>
      </c>
      <c r="L19" s="38">
        <v>295.05184936523398</v>
      </c>
      <c r="O19" s="38">
        <v>16.694860458373999</v>
      </c>
      <c r="P19" s="38">
        <v>12.813525199890099</v>
      </c>
      <c r="Q19" s="38">
        <v>17815</v>
      </c>
      <c r="R19" s="38">
        <v>222</v>
      </c>
      <c r="S19" s="38">
        <v>17593</v>
      </c>
      <c r="T19" s="38">
        <v>0</v>
      </c>
      <c r="U19" s="38">
        <v>0</v>
      </c>
      <c r="V19" s="38">
        <v>0</v>
      </c>
      <c r="W19" s="38">
        <v>0</v>
      </c>
      <c r="AF19" s="38">
        <v>5051.8935546875</v>
      </c>
      <c r="AT19" s="38">
        <v>5606.6421756228901</v>
      </c>
      <c r="AU19" s="38">
        <v>4338.6799763250301</v>
      </c>
      <c r="AV19" s="38">
        <v>4354.4805717919999</v>
      </c>
      <c r="BA19" s="38">
        <v>15.7431449890137</v>
      </c>
      <c r="BB19" s="38">
        <v>13.7628736495972</v>
      </c>
    </row>
    <row r="20" spans="1:54">
      <c r="A20" s="38" t="s">
        <v>168</v>
      </c>
      <c r="B20" s="169" t="s">
        <v>238</v>
      </c>
      <c r="C20" s="38" t="s">
        <v>113</v>
      </c>
      <c r="D20">
        <f t="shared" si="0"/>
        <v>45.731420898437605</v>
      </c>
      <c r="E20" s="167">
        <v>11.4328556060791</v>
      </c>
      <c r="F20" s="167" t="s">
        <v>217</v>
      </c>
      <c r="G20" s="167" t="s">
        <v>218</v>
      </c>
      <c r="H20" s="38" t="s">
        <v>219</v>
      </c>
      <c r="I20" s="38" t="s">
        <v>219</v>
      </c>
      <c r="J20" s="38" t="s">
        <v>220</v>
      </c>
      <c r="K20" s="38" t="s">
        <v>221</v>
      </c>
      <c r="L20" s="38">
        <v>228.65710449218801</v>
      </c>
      <c r="O20" s="38">
        <v>13.123172760009799</v>
      </c>
      <c r="P20" s="38">
        <v>9.7449636459350604</v>
      </c>
      <c r="Q20" s="38">
        <v>18199</v>
      </c>
      <c r="R20" s="38">
        <v>176</v>
      </c>
      <c r="S20" s="38">
        <v>18023</v>
      </c>
      <c r="T20" s="38">
        <v>0</v>
      </c>
      <c r="U20" s="38">
        <v>0</v>
      </c>
      <c r="V20" s="38">
        <v>0</v>
      </c>
      <c r="W20" s="38">
        <v>0</v>
      </c>
      <c r="AF20" s="38">
        <v>4415.5302734375</v>
      </c>
      <c r="AT20" s="38">
        <v>5455.0663812810699</v>
      </c>
      <c r="AU20" s="38">
        <v>3599.9203874259601</v>
      </c>
      <c r="AV20" s="38">
        <v>3617.86124653463</v>
      </c>
      <c r="BA20" s="38">
        <v>12.294959068298301</v>
      </c>
      <c r="BB20" s="38">
        <v>10.5713844299316</v>
      </c>
    </row>
    <row r="21" spans="1:54">
      <c r="A21" s="38" t="s">
        <v>137</v>
      </c>
      <c r="B21" s="169" t="s">
        <v>238</v>
      </c>
      <c r="C21" s="38" t="s">
        <v>95</v>
      </c>
      <c r="D21">
        <f t="shared" si="0"/>
        <v>61.365478515625</v>
      </c>
      <c r="E21" s="167">
        <v>15.3413696289063</v>
      </c>
      <c r="F21" s="167" t="s">
        <v>217</v>
      </c>
      <c r="G21" s="167" t="s">
        <v>218</v>
      </c>
      <c r="H21" s="38" t="s">
        <v>219</v>
      </c>
      <c r="I21" s="38" t="s">
        <v>219</v>
      </c>
      <c r="J21" s="38" t="s">
        <v>220</v>
      </c>
      <c r="K21" s="38" t="s">
        <v>221</v>
      </c>
      <c r="L21" s="38">
        <v>306.827392578125</v>
      </c>
      <c r="O21" s="38">
        <v>17.304512023925799</v>
      </c>
      <c r="P21" s="38">
        <v>13.3814992904663</v>
      </c>
      <c r="Q21" s="38">
        <v>18139</v>
      </c>
      <c r="R21" s="38">
        <v>235</v>
      </c>
      <c r="S21" s="38">
        <v>17904</v>
      </c>
      <c r="T21" s="38">
        <v>0</v>
      </c>
      <c r="U21" s="38">
        <v>0</v>
      </c>
      <c r="V21" s="38">
        <v>0</v>
      </c>
      <c r="W21" s="38">
        <v>0</v>
      </c>
      <c r="AF21" s="38">
        <v>5051.8935546875</v>
      </c>
      <c r="AT21" s="38">
        <v>5687.2472323803204</v>
      </c>
      <c r="AU21" s="38">
        <v>4349.4345466879704</v>
      </c>
      <c r="AV21" s="38">
        <v>4366.7665926187401</v>
      </c>
      <c r="BA21" s="38">
        <v>16.342563629150401</v>
      </c>
      <c r="BB21" s="38">
        <v>14.341027259826699</v>
      </c>
    </row>
    <row r="22" spans="1:54">
      <c r="A22" s="38" t="s">
        <v>169</v>
      </c>
      <c r="B22" s="169" t="s">
        <v>239</v>
      </c>
      <c r="C22" s="38" t="s">
        <v>113</v>
      </c>
      <c r="D22">
        <f t="shared" si="0"/>
        <v>42.233221435546803</v>
      </c>
      <c r="E22" s="167">
        <v>10.558305740356399</v>
      </c>
      <c r="F22" s="167" t="s">
        <v>217</v>
      </c>
      <c r="G22" s="167" t="s">
        <v>218</v>
      </c>
      <c r="H22" s="38" t="s">
        <v>219</v>
      </c>
      <c r="I22" s="38" t="s">
        <v>219</v>
      </c>
      <c r="J22" s="38" t="s">
        <v>220</v>
      </c>
      <c r="K22" s="38" t="s">
        <v>221</v>
      </c>
      <c r="L22" s="38">
        <v>211.16610717773401</v>
      </c>
      <c r="O22" s="38">
        <v>12.175373077392599</v>
      </c>
      <c r="P22" s="38">
        <v>8.9434576034545898</v>
      </c>
      <c r="Q22" s="38">
        <v>18356</v>
      </c>
      <c r="R22" s="38">
        <v>164</v>
      </c>
      <c r="S22" s="38">
        <v>18192</v>
      </c>
      <c r="T22" s="38">
        <v>0</v>
      </c>
      <c r="U22" s="38">
        <v>0</v>
      </c>
      <c r="V22" s="38">
        <v>0</v>
      </c>
      <c r="W22" s="38">
        <v>0</v>
      </c>
      <c r="AF22" s="38">
        <v>4415.5302734375</v>
      </c>
      <c r="AT22" s="38">
        <v>5536.6539931878797</v>
      </c>
      <c r="AU22" s="38">
        <v>3608.5918284460699</v>
      </c>
      <c r="AV22" s="38">
        <v>3625.8179231844501</v>
      </c>
      <c r="BA22" s="38">
        <v>11.3830623626709</v>
      </c>
      <c r="BB22" s="38">
        <v>9.7341260910034197</v>
      </c>
    </row>
    <row r="23" spans="1:54">
      <c r="A23" s="38" t="s">
        <v>138</v>
      </c>
      <c r="B23" s="169" t="s">
        <v>239</v>
      </c>
      <c r="C23" s="38" t="s">
        <v>95</v>
      </c>
      <c r="D23">
        <f t="shared" si="0"/>
        <v>56.614349365234396</v>
      </c>
      <c r="E23" s="167">
        <v>14.153587341308601</v>
      </c>
      <c r="F23" s="167" t="s">
        <v>217</v>
      </c>
      <c r="G23" s="167" t="s">
        <v>218</v>
      </c>
      <c r="H23" s="38" t="s">
        <v>219</v>
      </c>
      <c r="I23" s="38" t="s">
        <v>219</v>
      </c>
      <c r="J23" s="38" t="s">
        <v>220</v>
      </c>
      <c r="K23" s="38" t="s">
        <v>221</v>
      </c>
      <c r="L23" s="38">
        <v>283.07174682617199</v>
      </c>
      <c r="O23" s="38">
        <v>16.025386810302699</v>
      </c>
      <c r="P23" s="38">
        <v>12.284761428833001</v>
      </c>
      <c r="Q23" s="38">
        <v>18397</v>
      </c>
      <c r="R23" s="38">
        <v>220</v>
      </c>
      <c r="S23" s="38">
        <v>18177</v>
      </c>
      <c r="T23" s="38">
        <v>0</v>
      </c>
      <c r="U23" s="38">
        <v>0</v>
      </c>
      <c r="V23" s="38">
        <v>0</v>
      </c>
      <c r="W23" s="38">
        <v>0</v>
      </c>
      <c r="AF23" s="38">
        <v>5051.8935546875</v>
      </c>
      <c r="AT23" s="38">
        <v>5565.2008877840899</v>
      </c>
      <c r="AU23" s="38">
        <v>4264.5745197721499</v>
      </c>
      <c r="AV23" s="38">
        <v>4280.1280231130704</v>
      </c>
      <c r="BA23" s="38">
        <v>15.1082153320313</v>
      </c>
      <c r="BB23" s="38">
        <v>13.1997337341309</v>
      </c>
    </row>
    <row r="24" spans="1:54">
      <c r="A24" s="38" t="s">
        <v>170</v>
      </c>
      <c r="B24" s="169" t="s">
        <v>240</v>
      </c>
      <c r="C24" s="38" t="s">
        <v>113</v>
      </c>
      <c r="D24">
        <f t="shared" si="0"/>
        <v>45.433483886718804</v>
      </c>
      <c r="E24" s="167">
        <v>11.358370780944799</v>
      </c>
      <c r="F24" s="167" t="s">
        <v>217</v>
      </c>
      <c r="G24" s="167" t="s">
        <v>218</v>
      </c>
      <c r="H24" s="38" t="s">
        <v>219</v>
      </c>
      <c r="I24" s="38" t="s">
        <v>219</v>
      </c>
      <c r="J24" s="38" t="s">
        <v>220</v>
      </c>
      <c r="K24" s="38" t="s">
        <v>221</v>
      </c>
      <c r="L24" s="38">
        <v>227.16741943359401</v>
      </c>
      <c r="O24" s="38">
        <v>13.0235252380371</v>
      </c>
      <c r="P24" s="38">
        <v>9.6955699920654297</v>
      </c>
      <c r="Q24" s="38">
        <v>18630</v>
      </c>
      <c r="R24" s="38">
        <v>179</v>
      </c>
      <c r="S24" s="38">
        <v>18451</v>
      </c>
      <c r="T24" s="38">
        <v>0</v>
      </c>
      <c r="U24" s="38">
        <v>0</v>
      </c>
      <c r="V24" s="38">
        <v>0</v>
      </c>
      <c r="W24" s="38">
        <v>0</v>
      </c>
      <c r="AF24" s="38">
        <v>4415.5302734375</v>
      </c>
      <c r="AT24" s="38">
        <v>5434.6677341567702</v>
      </c>
      <c r="AU24" s="38">
        <v>3573.25124355451</v>
      </c>
      <c r="AV24" s="38">
        <v>3591.1360289446202</v>
      </c>
      <c r="BA24" s="38">
        <v>12.207644462585399</v>
      </c>
      <c r="BB24" s="38">
        <v>10.5097093582153</v>
      </c>
    </row>
    <row r="25" spans="1:54">
      <c r="A25" s="38" t="s">
        <v>139</v>
      </c>
      <c r="B25" s="169" t="s">
        <v>240</v>
      </c>
      <c r="C25" s="38" t="s">
        <v>95</v>
      </c>
      <c r="D25">
        <f t="shared" si="0"/>
        <v>61.588238525390601</v>
      </c>
      <c r="E25" s="167">
        <v>15.3970594406128</v>
      </c>
      <c r="F25" s="167" t="s">
        <v>217</v>
      </c>
      <c r="G25" s="167" t="s">
        <v>218</v>
      </c>
      <c r="H25" s="38" t="s">
        <v>219</v>
      </c>
      <c r="I25" s="38" t="s">
        <v>219</v>
      </c>
      <c r="J25" s="38" t="s">
        <v>220</v>
      </c>
      <c r="K25" s="38" t="s">
        <v>221</v>
      </c>
      <c r="L25" s="38">
        <v>307.94119262695301</v>
      </c>
      <c r="O25" s="38">
        <v>17.375780105590799</v>
      </c>
      <c r="P25" s="38">
        <v>13.4216632843018</v>
      </c>
      <c r="Q25" s="38">
        <v>17920</v>
      </c>
      <c r="R25" s="38">
        <v>233</v>
      </c>
      <c r="S25" s="38">
        <v>17687</v>
      </c>
      <c r="T25" s="38">
        <v>0</v>
      </c>
      <c r="U25" s="38">
        <v>0</v>
      </c>
      <c r="V25" s="38">
        <v>0</v>
      </c>
      <c r="W25" s="38">
        <v>0</v>
      </c>
      <c r="AF25" s="38">
        <v>5051.8935546875</v>
      </c>
      <c r="AT25" s="38">
        <v>5568.4186204902098</v>
      </c>
      <c r="AU25" s="38">
        <v>4283.6557910923702</v>
      </c>
      <c r="AV25" s="38">
        <v>4300.3605756487004</v>
      </c>
      <c r="BA25" s="38">
        <v>16.406194686889599</v>
      </c>
      <c r="BB25" s="38">
        <v>14.388790130615201</v>
      </c>
    </row>
    <row r="26" spans="1:54">
      <c r="A26" s="38" t="s">
        <v>171</v>
      </c>
      <c r="B26" s="169" t="s">
        <v>241</v>
      </c>
      <c r="C26" s="38" t="s">
        <v>113</v>
      </c>
      <c r="D26">
        <f t="shared" si="0"/>
        <v>45.981585693359399</v>
      </c>
      <c r="E26" s="167">
        <v>11.4953966140747</v>
      </c>
      <c r="F26" s="167" t="s">
        <v>217</v>
      </c>
      <c r="G26" s="167" t="s">
        <v>218</v>
      </c>
      <c r="H26" s="38" t="s">
        <v>219</v>
      </c>
      <c r="I26" s="38" t="s">
        <v>219</v>
      </c>
      <c r="J26" s="38" t="s">
        <v>220</v>
      </c>
      <c r="K26" s="38" t="s">
        <v>221</v>
      </c>
      <c r="L26" s="38">
        <v>229.90792846679699</v>
      </c>
      <c r="O26" s="38">
        <v>13.1806535720825</v>
      </c>
      <c r="P26" s="38">
        <v>9.8125495910644496</v>
      </c>
      <c r="Q26" s="38">
        <v>18409</v>
      </c>
      <c r="R26" s="38">
        <v>179</v>
      </c>
      <c r="S26" s="38">
        <v>18230</v>
      </c>
      <c r="T26" s="38">
        <v>0</v>
      </c>
      <c r="U26" s="38">
        <v>0</v>
      </c>
      <c r="V26" s="38">
        <v>0</v>
      </c>
      <c r="W26" s="38">
        <v>0</v>
      </c>
      <c r="AF26" s="38">
        <v>4415.5302734375</v>
      </c>
      <c r="AT26" s="38">
        <v>5454.5107530988098</v>
      </c>
      <c r="AU26" s="38">
        <v>3583.72143952437</v>
      </c>
      <c r="AV26" s="38">
        <v>3601.9120684086101</v>
      </c>
      <c r="BA26" s="38">
        <v>12.3549194335938</v>
      </c>
      <c r="BB26" s="38">
        <v>10.6365003585815</v>
      </c>
    </row>
    <row r="27" spans="1:54">
      <c r="A27" s="38" t="s">
        <v>140</v>
      </c>
      <c r="B27" s="169" t="s">
        <v>241</v>
      </c>
      <c r="C27" s="38" t="s">
        <v>95</v>
      </c>
      <c r="D27">
        <f t="shared" si="0"/>
        <v>55.710498046875003</v>
      </c>
      <c r="E27" s="167">
        <v>13.9276237487793</v>
      </c>
      <c r="F27" s="167" t="s">
        <v>217</v>
      </c>
      <c r="G27" s="167" t="s">
        <v>218</v>
      </c>
      <c r="H27" s="38" t="s">
        <v>219</v>
      </c>
      <c r="I27" s="38" t="s">
        <v>219</v>
      </c>
      <c r="J27" s="38" t="s">
        <v>220</v>
      </c>
      <c r="K27" s="38" t="s">
        <v>221</v>
      </c>
      <c r="L27" s="38">
        <v>278.552490234375</v>
      </c>
      <c r="O27" s="38">
        <v>15.8174028396606</v>
      </c>
      <c r="P27" s="38">
        <v>12.0408744812012</v>
      </c>
      <c r="Q27" s="38">
        <v>17759</v>
      </c>
      <c r="R27" s="38">
        <v>209</v>
      </c>
      <c r="S27" s="38">
        <v>17550</v>
      </c>
      <c r="T27" s="38">
        <v>0</v>
      </c>
      <c r="U27" s="38">
        <v>0</v>
      </c>
      <c r="V27" s="38">
        <v>0</v>
      </c>
      <c r="W27" s="38">
        <v>0</v>
      </c>
      <c r="AF27" s="38">
        <v>5051.8935546875</v>
      </c>
      <c r="AT27" s="38">
        <v>5714.5019134083404</v>
      </c>
      <c r="AU27" s="38">
        <v>4239.7339250996001</v>
      </c>
      <c r="AV27" s="38">
        <v>4257.0899986148097</v>
      </c>
      <c r="BA27" s="38">
        <v>14.8914175033569</v>
      </c>
      <c r="BB27" s="38">
        <v>12.9646186828613</v>
      </c>
    </row>
    <row r="28" spans="1:54">
      <c r="A28" s="38" t="s">
        <v>172</v>
      </c>
      <c r="B28" s="169" t="s">
        <v>242</v>
      </c>
      <c r="C28" s="38" t="s">
        <v>113</v>
      </c>
      <c r="D28">
        <f t="shared" si="0"/>
        <v>54.075964355468798</v>
      </c>
      <c r="E28" s="167">
        <v>13.518990516662599</v>
      </c>
      <c r="F28" s="167" t="s">
        <v>217</v>
      </c>
      <c r="G28" s="167" t="s">
        <v>218</v>
      </c>
      <c r="H28" s="38" t="s">
        <v>219</v>
      </c>
      <c r="I28" s="38" t="s">
        <v>219</v>
      </c>
      <c r="J28" s="38" t="s">
        <v>220</v>
      </c>
      <c r="K28" s="38" t="s">
        <v>221</v>
      </c>
      <c r="L28" s="38">
        <v>270.37982177734398</v>
      </c>
      <c r="O28" s="38">
        <v>15.375641822814901</v>
      </c>
      <c r="P28" s="38">
        <v>11.665265083313001</v>
      </c>
      <c r="Q28" s="38">
        <v>17855</v>
      </c>
      <c r="R28" s="38">
        <v>204</v>
      </c>
      <c r="S28" s="38">
        <v>17651</v>
      </c>
      <c r="T28" s="38">
        <v>0</v>
      </c>
      <c r="U28" s="38">
        <v>0</v>
      </c>
      <c r="V28" s="38">
        <v>0</v>
      </c>
      <c r="W28" s="38">
        <v>0</v>
      </c>
      <c r="AF28" s="38">
        <v>4415.5302734375</v>
      </c>
      <c r="AT28" s="38">
        <v>5418.2083716299003</v>
      </c>
      <c r="AU28" s="38">
        <v>3565.6196969851198</v>
      </c>
      <c r="AV28" s="38">
        <v>3586.7862099858198</v>
      </c>
      <c r="BA28" s="38">
        <v>14.465894699096699</v>
      </c>
      <c r="BB28" s="38">
        <v>12.572847366333001</v>
      </c>
    </row>
    <row r="29" spans="1:54">
      <c r="A29" s="38" t="s">
        <v>141</v>
      </c>
      <c r="B29" s="169" t="s">
        <v>242</v>
      </c>
      <c r="C29" s="38" t="s">
        <v>95</v>
      </c>
      <c r="D29">
        <f t="shared" si="0"/>
        <v>65.230566406250006</v>
      </c>
      <c r="E29" s="167">
        <v>16.307641983032202</v>
      </c>
      <c r="F29" s="167" t="s">
        <v>217</v>
      </c>
      <c r="G29" s="167" t="s">
        <v>218</v>
      </c>
      <c r="H29" s="38" t="s">
        <v>219</v>
      </c>
      <c r="I29" s="38" t="s">
        <v>219</v>
      </c>
      <c r="J29" s="38" t="s">
        <v>220</v>
      </c>
      <c r="K29" s="38" t="s">
        <v>221</v>
      </c>
      <c r="L29" s="38">
        <v>326.15283203125</v>
      </c>
      <c r="O29" s="38">
        <v>18.355659484863299</v>
      </c>
      <c r="P29" s="38">
        <v>14.26318359375</v>
      </c>
      <c r="Q29" s="38">
        <v>17725</v>
      </c>
      <c r="R29" s="38">
        <v>244</v>
      </c>
      <c r="S29" s="38">
        <v>17481</v>
      </c>
      <c r="T29" s="38">
        <v>0</v>
      </c>
      <c r="U29" s="38">
        <v>0</v>
      </c>
      <c r="V29" s="38">
        <v>0</v>
      </c>
      <c r="W29" s="38">
        <v>0</v>
      </c>
      <c r="AF29" s="38">
        <v>5051.8935546875</v>
      </c>
      <c r="AT29" s="38">
        <v>5561.5450679591404</v>
      </c>
      <c r="AU29" s="38">
        <v>4282.3862849503303</v>
      </c>
      <c r="AV29" s="38">
        <v>4299.99501516494</v>
      </c>
      <c r="BA29" s="38">
        <v>17.3521022796631</v>
      </c>
      <c r="BB29" s="38">
        <v>15.264105796814</v>
      </c>
    </row>
    <row r="30" spans="1:54">
      <c r="A30" s="38" t="s">
        <v>224</v>
      </c>
      <c r="B30" s="169" t="s">
        <v>7</v>
      </c>
      <c r="C30" s="38" t="s">
        <v>113</v>
      </c>
      <c r="D30">
        <f t="shared" si="0"/>
        <v>0</v>
      </c>
      <c r="E30" s="167">
        <v>0</v>
      </c>
      <c r="F30" s="167" t="s">
        <v>217</v>
      </c>
      <c r="G30" s="167" t="s">
        <v>218</v>
      </c>
      <c r="H30" s="38" t="s">
        <v>219</v>
      </c>
      <c r="I30" s="38" t="s">
        <v>219</v>
      </c>
      <c r="J30" s="38" t="s">
        <v>220</v>
      </c>
      <c r="K30" s="38" t="s">
        <v>221</v>
      </c>
      <c r="L30" s="38">
        <v>0</v>
      </c>
      <c r="O30" s="38">
        <v>0.18354494869709001</v>
      </c>
      <c r="P30" s="38">
        <v>0</v>
      </c>
      <c r="Q30" s="38">
        <v>19205</v>
      </c>
      <c r="R30" s="38">
        <v>0</v>
      </c>
      <c r="S30" s="38">
        <v>19205</v>
      </c>
      <c r="T30" s="38">
        <v>0</v>
      </c>
      <c r="U30" s="38">
        <v>0</v>
      </c>
      <c r="V30" s="38">
        <v>0</v>
      </c>
      <c r="W30" s="38">
        <v>0</v>
      </c>
      <c r="AF30" s="38">
        <v>4415.5302734375</v>
      </c>
      <c r="AT30" s="38">
        <v>0</v>
      </c>
      <c r="AU30" s="38">
        <v>3513.68632203579</v>
      </c>
      <c r="AV30" s="38">
        <v>3513.68632203578</v>
      </c>
      <c r="BA30" s="38">
        <v>8.3865948021411896E-2</v>
      </c>
      <c r="BB30" s="38">
        <v>0</v>
      </c>
    </row>
    <row r="31" spans="1:54">
      <c r="A31" s="38" t="s">
        <v>223</v>
      </c>
      <c r="B31" s="169" t="s">
        <v>7</v>
      </c>
      <c r="C31" s="38" t="s">
        <v>95</v>
      </c>
      <c r="D31">
        <f t="shared" si="0"/>
        <v>0.72229652404785205</v>
      </c>
      <c r="E31" s="167">
        <v>0.18057413399219499</v>
      </c>
      <c r="F31" s="167" t="s">
        <v>217</v>
      </c>
      <c r="G31" s="167" t="s">
        <v>218</v>
      </c>
      <c r="H31" s="38" t="s">
        <v>219</v>
      </c>
      <c r="I31" s="38" t="s">
        <v>219</v>
      </c>
      <c r="J31" s="38" t="s">
        <v>220</v>
      </c>
      <c r="K31" s="38" t="s">
        <v>221</v>
      </c>
      <c r="L31" s="38">
        <v>3.61148262023926</v>
      </c>
      <c r="O31" s="38">
        <v>0.47864228487014798</v>
      </c>
      <c r="P31" s="38">
        <v>4.28537540137768E-2</v>
      </c>
      <c r="Q31" s="38">
        <v>19547</v>
      </c>
      <c r="R31" s="38">
        <v>3</v>
      </c>
      <c r="S31" s="38">
        <v>19544</v>
      </c>
      <c r="T31" s="38">
        <v>0</v>
      </c>
      <c r="U31" s="38">
        <v>0</v>
      </c>
      <c r="V31" s="38">
        <v>0</v>
      </c>
      <c r="W31" s="38">
        <v>0</v>
      </c>
      <c r="AF31" s="38">
        <v>5051.8935546875</v>
      </c>
      <c r="AT31" s="38">
        <v>8898.6555989583303</v>
      </c>
      <c r="AU31" s="38">
        <v>4081.1565863679202</v>
      </c>
      <c r="AV31" s="38">
        <v>4081.8959579870002</v>
      </c>
      <c r="BA31" s="38">
        <v>0.309159815311432</v>
      </c>
      <c r="BB31" s="38">
        <v>9.3834899365901905E-2</v>
      </c>
    </row>
    <row r="32" spans="1:54">
      <c r="A32" s="38" t="s">
        <v>208</v>
      </c>
      <c r="B32" s="169" t="s">
        <v>111</v>
      </c>
      <c r="C32" s="38" t="s">
        <v>113</v>
      </c>
      <c r="D32">
        <f t="shared" si="0"/>
        <v>38.532232666015602</v>
      </c>
      <c r="E32" s="167">
        <v>9.6330585479736293</v>
      </c>
      <c r="F32" s="167" t="s">
        <v>217</v>
      </c>
      <c r="G32" s="167" t="s">
        <v>218</v>
      </c>
      <c r="H32" s="38" t="s">
        <v>219</v>
      </c>
      <c r="I32" s="38" t="s">
        <v>219</v>
      </c>
      <c r="J32" s="38" t="s">
        <v>220</v>
      </c>
      <c r="K32" s="38" t="s">
        <v>221</v>
      </c>
      <c r="L32" s="38">
        <v>192.66116333007801</v>
      </c>
      <c r="O32" s="38">
        <v>11.1705646514893</v>
      </c>
      <c r="P32" s="38">
        <v>8.0975589752197301</v>
      </c>
      <c r="Q32" s="38">
        <v>18517</v>
      </c>
      <c r="R32" s="38">
        <v>151</v>
      </c>
      <c r="S32" s="38">
        <v>18366</v>
      </c>
      <c r="T32" s="38">
        <v>0</v>
      </c>
      <c r="U32" s="38">
        <v>0</v>
      </c>
      <c r="V32" s="38">
        <v>0</v>
      </c>
      <c r="W32" s="38">
        <v>0</v>
      </c>
      <c r="AF32" s="38">
        <v>4415.5302734375</v>
      </c>
      <c r="AT32" s="38">
        <v>5248.71204340853</v>
      </c>
      <c r="AU32" s="38">
        <v>3442.5318189170498</v>
      </c>
      <c r="AV32" s="38">
        <v>3457.26062022926</v>
      </c>
      <c r="BA32" s="38">
        <v>10.417249679565399</v>
      </c>
      <c r="BB32" s="38">
        <v>8.8493900299072301</v>
      </c>
    </row>
    <row r="33" spans="1:54">
      <c r="A33" s="38" t="s">
        <v>207</v>
      </c>
      <c r="B33" s="169" t="s">
        <v>111</v>
      </c>
      <c r="C33" s="38" t="s">
        <v>95</v>
      </c>
      <c r="D33">
        <f t="shared" si="0"/>
        <v>34.607489013671803</v>
      </c>
      <c r="E33" s="167">
        <v>8.6518726348877006</v>
      </c>
      <c r="F33" s="167" t="s">
        <v>217</v>
      </c>
      <c r="G33" s="167" t="s">
        <v>218</v>
      </c>
      <c r="H33" s="38" t="s">
        <v>219</v>
      </c>
      <c r="I33" s="38" t="s">
        <v>219</v>
      </c>
      <c r="J33" s="38" t="s">
        <v>220</v>
      </c>
      <c r="K33" s="38" t="s">
        <v>221</v>
      </c>
      <c r="L33" s="38">
        <v>173.03744506835901</v>
      </c>
      <c r="O33" s="38">
        <v>10.1944932937622</v>
      </c>
      <c r="P33" s="38">
        <v>7.1112718582153303</v>
      </c>
      <c r="Q33" s="38">
        <v>16514</v>
      </c>
      <c r="R33" s="38">
        <v>121</v>
      </c>
      <c r="S33" s="38">
        <v>16393</v>
      </c>
      <c r="T33" s="38">
        <v>0</v>
      </c>
      <c r="U33" s="38">
        <v>0</v>
      </c>
      <c r="V33" s="38">
        <v>0</v>
      </c>
      <c r="W33" s="38">
        <v>0</v>
      </c>
      <c r="AF33" s="38">
        <v>5051.8935546875</v>
      </c>
      <c r="AT33" s="38">
        <v>5616.7538780023197</v>
      </c>
      <c r="AU33" s="38">
        <v>4174.5041135602896</v>
      </c>
      <c r="AV33" s="38">
        <v>4185.0716454421199</v>
      </c>
      <c r="BA33" s="38">
        <v>9.4386711120605504</v>
      </c>
      <c r="BB33" s="38">
        <v>7.86559963226318</v>
      </c>
    </row>
  </sheetData>
  <autoFilter ref="A1:BB1" xr:uid="{4D8FD7B6-1CF6-A34B-9682-D1373F1701C1}">
    <sortState xmlns:xlrd2="http://schemas.microsoft.com/office/spreadsheetml/2017/richdata2" ref="A2:BB33">
      <sortCondition ref="B1:B33"/>
    </sortState>
  </autoFilter>
  <pageMargins left="0.75" right="0.75" top="1" bottom="1" header="0.5" footer="0.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topLeftCell="C1" zoomScale="141" workbookViewId="0">
      <selection activeCell="J7" sqref="J7:J14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128" t="s">
        <v>205</v>
      </c>
      <c r="J6" s="128" t="s">
        <v>205</v>
      </c>
      <c r="K6" s="123" t="s">
        <v>206</v>
      </c>
      <c r="L6" s="123" t="s">
        <v>206</v>
      </c>
      <c r="M6" s="42" t="s">
        <v>35</v>
      </c>
      <c r="N6" s="43" t="s">
        <v>36</v>
      </c>
    </row>
    <row r="7" spans="2:14">
      <c r="B7" s="7" t="s">
        <v>1</v>
      </c>
      <c r="C7" s="31"/>
      <c r="D7" s="151"/>
      <c r="E7" s="152"/>
      <c r="F7" s="152"/>
      <c r="G7" s="152"/>
      <c r="H7" s="152"/>
      <c r="I7" s="129" t="s">
        <v>243</v>
      </c>
      <c r="J7" s="129" t="s">
        <v>7</v>
      </c>
      <c r="K7" s="124" t="s">
        <v>243</v>
      </c>
      <c r="L7" s="141" t="s">
        <v>7</v>
      </c>
      <c r="M7" s="156"/>
      <c r="N7" s="157"/>
    </row>
    <row r="8" spans="2:14">
      <c r="B8" s="7" t="s">
        <v>2</v>
      </c>
      <c r="C8" s="32"/>
      <c r="D8" s="22"/>
      <c r="E8" s="153"/>
      <c r="F8" s="153"/>
      <c r="G8" s="153"/>
      <c r="H8" s="153"/>
      <c r="I8" s="130" t="s">
        <v>244</v>
      </c>
      <c r="J8" s="131" t="s">
        <v>251</v>
      </c>
      <c r="K8" s="125" t="s">
        <v>244</v>
      </c>
      <c r="L8" s="142" t="s">
        <v>251</v>
      </c>
      <c r="M8" s="158"/>
      <c r="N8" s="139"/>
    </row>
    <row r="9" spans="2:14">
      <c r="B9" s="7" t="s">
        <v>3</v>
      </c>
      <c r="C9" s="32"/>
      <c r="D9" s="22"/>
      <c r="E9" s="153"/>
      <c r="F9" s="153"/>
      <c r="G9" s="153"/>
      <c r="H9" s="153"/>
      <c r="I9" s="130" t="s">
        <v>245</v>
      </c>
      <c r="J9" s="131" t="s">
        <v>252</v>
      </c>
      <c r="K9" s="125" t="s">
        <v>245</v>
      </c>
      <c r="L9" s="142" t="s">
        <v>252</v>
      </c>
      <c r="M9" s="158"/>
      <c r="N9" s="139"/>
    </row>
    <row r="10" spans="2:14">
      <c r="B10" s="7" t="s">
        <v>4</v>
      </c>
      <c r="C10" s="32"/>
      <c r="D10" s="22"/>
      <c r="E10" s="153"/>
      <c r="F10" s="153"/>
      <c r="G10" s="153"/>
      <c r="H10" s="153"/>
      <c r="I10" s="130" t="s">
        <v>246</v>
      </c>
      <c r="J10" s="131" t="s">
        <v>253</v>
      </c>
      <c r="K10" s="125" t="s">
        <v>246</v>
      </c>
      <c r="L10" s="142" t="s">
        <v>253</v>
      </c>
      <c r="M10" s="144">
        <v>16</v>
      </c>
      <c r="N10" s="145">
        <v>15</v>
      </c>
    </row>
    <row r="11" spans="2:14">
      <c r="B11" s="7" t="s">
        <v>5</v>
      </c>
      <c r="C11" s="32"/>
      <c r="D11" s="22"/>
      <c r="E11" s="153"/>
      <c r="F11" s="153"/>
      <c r="G11" s="153"/>
      <c r="H11" s="153"/>
      <c r="I11" s="130" t="s">
        <v>247</v>
      </c>
      <c r="J11" s="131" t="s">
        <v>254</v>
      </c>
      <c r="K11" s="125" t="s">
        <v>247</v>
      </c>
      <c r="L11" s="142" t="s">
        <v>254</v>
      </c>
      <c r="M11" s="114">
        <v>18</v>
      </c>
      <c r="N11" s="146">
        <v>17</v>
      </c>
    </row>
    <row r="12" spans="2:14">
      <c r="B12" s="7" t="s">
        <v>6</v>
      </c>
      <c r="C12" s="32"/>
      <c r="D12" s="22"/>
      <c r="E12" s="153"/>
      <c r="F12" s="153"/>
      <c r="G12" s="153"/>
      <c r="H12" s="153"/>
      <c r="I12" s="130" t="s">
        <v>248</v>
      </c>
      <c r="J12" s="131" t="s">
        <v>255</v>
      </c>
      <c r="K12" s="125" t="s">
        <v>248</v>
      </c>
      <c r="L12" s="142" t="s">
        <v>255</v>
      </c>
      <c r="M12" s="147"/>
      <c r="N12" s="139"/>
    </row>
    <row r="13" spans="2:14">
      <c r="B13" s="7" t="s">
        <v>8</v>
      </c>
      <c r="C13" s="32"/>
      <c r="D13" s="22"/>
      <c r="E13" s="153"/>
      <c r="F13" s="153"/>
      <c r="G13" s="153"/>
      <c r="H13" s="153"/>
      <c r="I13" s="131" t="s">
        <v>249</v>
      </c>
      <c r="J13" s="131" t="s">
        <v>256</v>
      </c>
      <c r="K13" s="126" t="s">
        <v>249</v>
      </c>
      <c r="L13" s="142" t="s">
        <v>256</v>
      </c>
      <c r="M13" s="147"/>
      <c r="N13" s="139"/>
    </row>
    <row r="14" spans="2:14" ht="16" thickBot="1">
      <c r="B14" s="8" t="s">
        <v>9</v>
      </c>
      <c r="C14" s="33"/>
      <c r="D14" s="154"/>
      <c r="E14" s="155"/>
      <c r="F14" s="155"/>
      <c r="G14" s="155"/>
      <c r="H14" s="155"/>
      <c r="I14" s="132" t="s">
        <v>250</v>
      </c>
      <c r="J14" s="132" t="s">
        <v>7</v>
      </c>
      <c r="K14" s="127" t="s">
        <v>250</v>
      </c>
      <c r="L14" s="143" t="s">
        <v>7</v>
      </c>
      <c r="M14" s="148"/>
      <c r="N14" s="140"/>
    </row>
    <row r="15" spans="2:14">
      <c r="C15" s="21"/>
      <c r="D15" s="21"/>
      <c r="E15" s="21"/>
      <c r="F15" s="21"/>
    </row>
    <row r="16" spans="2:14" ht="16" thickBot="1"/>
    <row r="17" spans="2:14" ht="17" customHeight="1" thickBot="1">
      <c r="B17" s="13"/>
      <c r="C17" s="14" t="s">
        <v>18</v>
      </c>
      <c r="D17" s="12"/>
      <c r="E17" s="11"/>
      <c r="F17" s="1"/>
      <c r="G17" s="179"/>
      <c r="H17" s="159"/>
      <c r="I17" s="159"/>
      <c r="J17" s="160"/>
      <c r="K17" s="159"/>
      <c r="L17" s="159"/>
      <c r="M17" s="160"/>
      <c r="N17" s="1"/>
    </row>
    <row r="18" spans="2:14">
      <c r="B18" s="3"/>
      <c r="C18" s="4" t="s">
        <v>10</v>
      </c>
      <c r="D18" s="9">
        <v>20</v>
      </c>
      <c r="E18" s="17"/>
      <c r="F18" s="2"/>
      <c r="G18" s="161"/>
      <c r="H18" s="161"/>
      <c r="I18" s="162"/>
      <c r="J18" s="162"/>
      <c r="K18" s="161"/>
      <c r="L18" s="162"/>
      <c r="M18" s="162"/>
      <c r="N18" s="2"/>
    </row>
    <row r="19" spans="2:14">
      <c r="B19" s="5" t="s">
        <v>11</v>
      </c>
      <c r="C19" s="15">
        <v>5</v>
      </c>
      <c r="D19" s="9">
        <f>(C19*$D$18)</f>
        <v>100</v>
      </c>
      <c r="E19" s="17"/>
      <c r="F19" s="2"/>
      <c r="G19" s="161"/>
      <c r="H19" s="161"/>
      <c r="I19" s="162"/>
      <c r="J19" s="162"/>
      <c r="K19" s="161"/>
      <c r="L19" s="162"/>
      <c r="M19" s="162"/>
      <c r="N19" s="2"/>
    </row>
    <row r="20" spans="2:14">
      <c r="B20" s="5" t="s">
        <v>12</v>
      </c>
      <c r="C20" s="15">
        <v>2</v>
      </c>
      <c r="D20" s="9">
        <f>(C20*$D$18)</f>
        <v>40</v>
      </c>
      <c r="E20" s="17"/>
      <c r="F20" s="2"/>
      <c r="G20" s="161"/>
      <c r="H20" s="161"/>
      <c r="I20" s="162"/>
      <c r="J20" s="162"/>
      <c r="K20" s="161"/>
      <c r="L20" s="162"/>
      <c r="M20" s="162"/>
      <c r="N20" s="2"/>
    </row>
    <row r="21" spans="2:14">
      <c r="B21" s="5" t="s">
        <v>13</v>
      </c>
      <c r="C21" s="15">
        <v>1</v>
      </c>
      <c r="D21" s="9">
        <f>(C21*$D$18)</f>
        <v>20</v>
      </c>
      <c r="E21" s="17"/>
      <c r="F21" s="2"/>
      <c r="G21" s="161"/>
      <c r="H21" s="161"/>
      <c r="I21" s="162"/>
      <c r="J21" s="162"/>
      <c r="K21" s="161"/>
      <c r="L21" s="162"/>
      <c r="M21" s="162"/>
      <c r="N21" s="1"/>
    </row>
    <row r="22" spans="2:14">
      <c r="B22" s="5" t="s">
        <v>14</v>
      </c>
      <c r="C22" s="15">
        <v>1</v>
      </c>
      <c r="D22" s="9">
        <f>(C22*$D$18)</f>
        <v>20</v>
      </c>
      <c r="E22" s="17"/>
      <c r="F22" s="2"/>
      <c r="G22" s="161"/>
      <c r="H22" s="161"/>
      <c r="I22" s="162"/>
      <c r="J22" s="162"/>
      <c r="K22" s="161"/>
      <c r="L22" s="162"/>
      <c r="M22" s="162"/>
      <c r="N22" s="1"/>
    </row>
    <row r="23" spans="2:14">
      <c r="B23" s="5" t="s">
        <v>15</v>
      </c>
      <c r="C23" s="15">
        <v>6</v>
      </c>
      <c r="D23" s="9">
        <f>(C23*$D$18)</f>
        <v>120</v>
      </c>
      <c r="E23" s="17"/>
      <c r="F23" s="2"/>
      <c r="G23" s="161"/>
      <c r="H23" s="161"/>
      <c r="I23" s="162"/>
      <c r="J23" s="162"/>
      <c r="K23" s="161"/>
      <c r="L23" s="162"/>
      <c r="M23" s="162"/>
      <c r="N23" s="1"/>
    </row>
    <row r="24" spans="2:14">
      <c r="B24" s="5" t="s">
        <v>17</v>
      </c>
      <c r="C24" s="15">
        <v>5</v>
      </c>
      <c r="D24" s="18"/>
      <c r="E24" s="17"/>
      <c r="F24" s="2"/>
      <c r="G24" s="161"/>
      <c r="H24" s="161"/>
      <c r="I24" s="162"/>
      <c r="J24" s="162"/>
      <c r="K24" s="161"/>
      <c r="L24" s="162"/>
      <c r="M24" s="162"/>
      <c r="N24" s="1"/>
    </row>
    <row r="25" spans="2:14" ht="16" thickBot="1">
      <c r="B25" s="6" t="s">
        <v>16</v>
      </c>
      <c r="C25" s="16">
        <v>20</v>
      </c>
      <c r="D25" s="19">
        <f>SUM(D19:D23)</f>
        <v>300</v>
      </c>
      <c r="E25" s="20">
        <f>(D25/8) * 0.95</f>
        <v>35.625</v>
      </c>
      <c r="F25" s="2"/>
      <c r="G25" s="161"/>
      <c r="H25" s="161"/>
      <c r="I25" s="162"/>
      <c r="J25" s="162"/>
      <c r="K25" s="161"/>
      <c r="L25" s="162"/>
      <c r="M25" s="162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33">
        <v>3</v>
      </c>
      <c r="C30" s="134" t="s">
        <v>29</v>
      </c>
      <c r="D30" s="134" t="s">
        <v>28</v>
      </c>
      <c r="E30" s="135" t="s">
        <v>30</v>
      </c>
    </row>
    <row r="31" spans="2:14">
      <c r="B31" s="136">
        <v>4</v>
      </c>
      <c r="C31" s="137" t="s">
        <v>33</v>
      </c>
      <c r="D31" s="137" t="s">
        <v>32</v>
      </c>
      <c r="E31" s="138" t="s">
        <v>34</v>
      </c>
    </row>
    <row r="32" spans="2:14">
      <c r="B32" s="114">
        <v>5</v>
      </c>
      <c r="C32" s="112"/>
      <c r="D32" s="113" t="s">
        <v>200</v>
      </c>
      <c r="E32" s="115"/>
    </row>
  </sheetData>
  <phoneticPr fontId="5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opLeftCell="D1" zoomScale="175" workbookViewId="0">
      <selection activeCell="J7" sqref="J7:J14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173</v>
      </c>
    </row>
    <row r="3" spans="1:14">
      <c r="B3" s="38" t="s">
        <v>174</v>
      </c>
    </row>
    <row r="4" spans="1:14" ht="16" thickBot="1">
      <c r="C4" s="194" t="s">
        <v>201</v>
      </c>
      <c r="D4" s="194"/>
      <c r="E4" s="194"/>
      <c r="F4" s="194"/>
      <c r="I4" s="194" t="s">
        <v>202</v>
      </c>
      <c r="J4" s="194"/>
      <c r="K4" s="194"/>
      <c r="L4" s="194"/>
    </row>
    <row r="5" spans="1:14">
      <c r="B5" s="49" t="s">
        <v>0</v>
      </c>
      <c r="C5" s="50">
        <v>1</v>
      </c>
      <c r="D5" s="50">
        <v>2</v>
      </c>
      <c r="E5" s="50">
        <v>3</v>
      </c>
      <c r="F5" s="50">
        <v>4</v>
      </c>
      <c r="G5" s="50">
        <v>5</v>
      </c>
      <c r="H5" s="50">
        <v>6</v>
      </c>
      <c r="I5" s="50">
        <v>7</v>
      </c>
      <c r="J5" s="50">
        <v>8</v>
      </c>
      <c r="K5" s="50">
        <v>9</v>
      </c>
      <c r="L5" s="50">
        <v>10</v>
      </c>
      <c r="M5" s="50">
        <v>11</v>
      </c>
      <c r="N5" s="51">
        <v>12</v>
      </c>
    </row>
    <row r="6" spans="1:14" ht="16" thickBot="1">
      <c r="B6" s="52"/>
      <c r="C6" s="116" t="s">
        <v>95</v>
      </c>
      <c r="D6" s="116" t="s">
        <v>95</v>
      </c>
      <c r="E6" s="117" t="s">
        <v>113</v>
      </c>
      <c r="F6" s="117" t="s">
        <v>113</v>
      </c>
      <c r="G6" s="118"/>
      <c r="H6" s="118"/>
      <c r="I6" s="116" t="s">
        <v>95</v>
      </c>
      <c r="J6" s="116" t="s">
        <v>95</v>
      </c>
      <c r="K6" s="117" t="s">
        <v>113</v>
      </c>
      <c r="L6" s="117" t="s">
        <v>113</v>
      </c>
      <c r="M6" s="118"/>
      <c r="N6" s="118"/>
    </row>
    <row r="7" spans="1:14">
      <c r="B7" s="52" t="s">
        <v>1</v>
      </c>
      <c r="C7" s="53" t="s">
        <v>243</v>
      </c>
      <c r="D7" s="54" t="s">
        <v>7</v>
      </c>
      <c r="E7" s="55" t="s">
        <v>243</v>
      </c>
      <c r="F7" s="56" t="s">
        <v>7</v>
      </c>
      <c r="G7" s="57"/>
      <c r="H7" s="57"/>
      <c r="I7" s="54" t="s">
        <v>229</v>
      </c>
      <c r="J7" s="54" t="s">
        <v>7</v>
      </c>
      <c r="K7" s="55" t="s">
        <v>229</v>
      </c>
      <c r="L7" s="56" t="s">
        <v>7</v>
      </c>
      <c r="M7" s="57"/>
      <c r="N7" s="58"/>
    </row>
    <row r="8" spans="1:14">
      <c r="B8" s="52" t="s">
        <v>2</v>
      </c>
      <c r="C8" s="59" t="s">
        <v>244</v>
      </c>
      <c r="D8" s="60" t="s">
        <v>251</v>
      </c>
      <c r="E8" s="61" t="s">
        <v>244</v>
      </c>
      <c r="F8" s="61" t="s">
        <v>251</v>
      </c>
      <c r="G8" s="62"/>
      <c r="H8" s="62"/>
      <c r="I8" s="63" t="s">
        <v>230</v>
      </c>
      <c r="J8" s="60" t="s">
        <v>237</v>
      </c>
      <c r="K8" s="61" t="s">
        <v>230</v>
      </c>
      <c r="L8" s="61" t="s">
        <v>237</v>
      </c>
      <c r="M8" s="62"/>
      <c r="N8" s="64"/>
    </row>
    <row r="9" spans="1:14">
      <c r="B9" s="52" t="s">
        <v>3</v>
      </c>
      <c r="C9" s="59" t="s">
        <v>245</v>
      </c>
      <c r="D9" s="60" t="s">
        <v>252</v>
      </c>
      <c r="E9" s="61" t="s">
        <v>245</v>
      </c>
      <c r="F9" s="61" t="s">
        <v>252</v>
      </c>
      <c r="G9" s="62"/>
      <c r="H9" s="62"/>
      <c r="I9" s="63" t="s">
        <v>231</v>
      </c>
      <c r="J9" s="60" t="s">
        <v>238</v>
      </c>
      <c r="K9" s="61" t="s">
        <v>231</v>
      </c>
      <c r="L9" s="61" t="s">
        <v>238</v>
      </c>
      <c r="M9" s="62"/>
      <c r="N9" s="64"/>
    </row>
    <row r="10" spans="1:14">
      <c r="B10" s="52" t="s">
        <v>4</v>
      </c>
      <c r="C10" s="59" t="s">
        <v>246</v>
      </c>
      <c r="D10" s="60" t="s">
        <v>253</v>
      </c>
      <c r="E10" s="61" t="s">
        <v>246</v>
      </c>
      <c r="F10" s="61" t="s">
        <v>253</v>
      </c>
      <c r="G10" s="62"/>
      <c r="H10" s="62"/>
      <c r="I10" s="63" t="s">
        <v>232</v>
      </c>
      <c r="J10" s="60" t="s">
        <v>239</v>
      </c>
      <c r="K10" s="61" t="s">
        <v>232</v>
      </c>
      <c r="L10" s="61" t="s">
        <v>239</v>
      </c>
      <c r="M10" s="62"/>
      <c r="N10" s="64"/>
    </row>
    <row r="11" spans="1:14">
      <c r="B11" s="52" t="s">
        <v>5</v>
      </c>
      <c r="C11" s="59" t="s">
        <v>247</v>
      </c>
      <c r="D11" s="60" t="s">
        <v>254</v>
      </c>
      <c r="E11" s="61" t="s">
        <v>247</v>
      </c>
      <c r="F11" s="61" t="s">
        <v>254</v>
      </c>
      <c r="G11" s="62"/>
      <c r="H11" s="62"/>
      <c r="I11" s="63" t="s">
        <v>233</v>
      </c>
      <c r="J11" s="60" t="s">
        <v>240</v>
      </c>
      <c r="K11" s="61" t="s">
        <v>233</v>
      </c>
      <c r="L11" s="61" t="s">
        <v>240</v>
      </c>
      <c r="M11" s="62"/>
      <c r="N11" s="64"/>
    </row>
    <row r="12" spans="1:14">
      <c r="B12" s="52" t="s">
        <v>6</v>
      </c>
      <c r="C12" s="59" t="s">
        <v>248</v>
      </c>
      <c r="D12" s="60" t="s">
        <v>255</v>
      </c>
      <c r="E12" s="61" t="s">
        <v>248</v>
      </c>
      <c r="F12" s="61" t="s">
        <v>255</v>
      </c>
      <c r="G12" s="62"/>
      <c r="H12" s="62"/>
      <c r="I12" s="63" t="s">
        <v>234</v>
      </c>
      <c r="J12" s="60" t="s">
        <v>241</v>
      </c>
      <c r="K12" s="61" t="s">
        <v>234</v>
      </c>
      <c r="L12" s="61" t="s">
        <v>241</v>
      </c>
      <c r="M12" s="62"/>
      <c r="N12" s="64"/>
    </row>
    <row r="13" spans="1:14">
      <c r="B13" s="52" t="s">
        <v>8</v>
      </c>
      <c r="C13" s="59" t="s">
        <v>249</v>
      </c>
      <c r="D13" s="60" t="s">
        <v>256</v>
      </c>
      <c r="E13" s="61" t="s">
        <v>249</v>
      </c>
      <c r="F13" s="61" t="s">
        <v>256</v>
      </c>
      <c r="G13" s="62"/>
      <c r="H13" s="62"/>
      <c r="I13" s="63" t="s">
        <v>235</v>
      </c>
      <c r="J13" s="60" t="s">
        <v>242</v>
      </c>
      <c r="K13" s="61" t="s">
        <v>235</v>
      </c>
      <c r="L13" s="61" t="s">
        <v>242</v>
      </c>
      <c r="M13" s="62"/>
      <c r="N13" s="64"/>
    </row>
    <row r="14" spans="1:14" ht="16" thickBot="1">
      <c r="B14" s="65" t="s">
        <v>9</v>
      </c>
      <c r="C14" s="66" t="s">
        <v>250</v>
      </c>
      <c r="D14" s="67" t="s">
        <v>111</v>
      </c>
      <c r="E14" s="68" t="s">
        <v>250</v>
      </c>
      <c r="F14" s="69" t="s">
        <v>111</v>
      </c>
      <c r="G14" s="70"/>
      <c r="H14" s="70"/>
      <c r="I14" s="67" t="s">
        <v>236</v>
      </c>
      <c r="J14" s="67" t="s">
        <v>111</v>
      </c>
      <c r="K14" s="68" t="s">
        <v>236</v>
      </c>
      <c r="L14" s="69" t="s">
        <v>111</v>
      </c>
      <c r="M14" s="70"/>
      <c r="N14" s="71"/>
    </row>
    <row r="15" spans="1:14">
      <c r="C15" s="72"/>
      <c r="D15" s="72"/>
      <c r="E15" s="72"/>
      <c r="F15" s="72"/>
    </row>
    <row r="16" spans="1:14">
      <c r="B16" s="73" t="s">
        <v>175</v>
      </c>
      <c r="C16" s="72"/>
      <c r="D16" s="72"/>
      <c r="E16" s="72"/>
    </row>
    <row r="17" spans="2:20">
      <c r="C17" s="72"/>
      <c r="E17" s="72"/>
      <c r="F17" s="72"/>
    </row>
    <row r="18" spans="2:20" hidden="1">
      <c r="B18" s="49" t="s">
        <v>0</v>
      </c>
      <c r="C18" s="74">
        <v>1</v>
      </c>
      <c r="D18" s="74">
        <v>2</v>
      </c>
      <c r="E18" s="74">
        <v>3</v>
      </c>
      <c r="F18" s="74">
        <v>4</v>
      </c>
      <c r="G18" s="50">
        <v>5</v>
      </c>
      <c r="H18" s="50">
        <v>6</v>
      </c>
      <c r="I18" s="50">
        <v>7</v>
      </c>
      <c r="J18" s="50">
        <v>8</v>
      </c>
      <c r="K18" s="50">
        <v>9</v>
      </c>
      <c r="L18" s="50">
        <v>10</v>
      </c>
      <c r="M18" s="50">
        <v>11</v>
      </c>
      <c r="N18" s="51">
        <v>12</v>
      </c>
    </row>
    <row r="19" spans="2:20" hidden="1">
      <c r="B19" s="52"/>
      <c r="C19" s="75" t="s">
        <v>95</v>
      </c>
      <c r="D19" s="76" t="s">
        <v>95</v>
      </c>
      <c r="E19" s="76" t="s">
        <v>95</v>
      </c>
      <c r="F19" s="77" t="s">
        <v>95</v>
      </c>
      <c r="G19" s="76" t="s">
        <v>95</v>
      </c>
      <c r="H19" s="77" t="s">
        <v>95</v>
      </c>
      <c r="I19" s="78" t="s">
        <v>113</v>
      </c>
      <c r="J19" s="55" t="s">
        <v>113</v>
      </c>
      <c r="K19" s="55" t="s">
        <v>113</v>
      </c>
      <c r="L19" s="55" t="s">
        <v>113</v>
      </c>
      <c r="M19" s="55" t="s">
        <v>113</v>
      </c>
      <c r="N19" s="79" t="s">
        <v>113</v>
      </c>
      <c r="P19" s="38" t="str">
        <f>CONCATENATE(E20, "-5b")</f>
        <v>A08-8b-5b</v>
      </c>
      <c r="Q19" s="38" t="str">
        <f>CONCATENATE(F20, "-5b")</f>
        <v>NTC-8b-5b</v>
      </c>
      <c r="S19" s="78" t="s">
        <v>113</v>
      </c>
      <c r="T19" s="79" t="s">
        <v>113</v>
      </c>
    </row>
    <row r="20" spans="2:20" hidden="1">
      <c r="B20" s="52" t="s">
        <v>1</v>
      </c>
      <c r="C20" s="59" t="s">
        <v>176</v>
      </c>
      <c r="D20" s="63" t="s">
        <v>177</v>
      </c>
      <c r="E20" s="63" t="s">
        <v>178</v>
      </c>
      <c r="F20" s="80" t="s">
        <v>179</v>
      </c>
      <c r="G20" s="63" t="s">
        <v>180</v>
      </c>
      <c r="H20" s="80" t="s">
        <v>7</v>
      </c>
      <c r="I20" s="81" t="s">
        <v>176</v>
      </c>
      <c r="J20" s="82" t="s">
        <v>177</v>
      </c>
      <c r="K20" s="61" t="s">
        <v>178</v>
      </c>
      <c r="L20" s="82" t="s">
        <v>179</v>
      </c>
      <c r="M20" s="61" t="s">
        <v>180</v>
      </c>
      <c r="N20" s="83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4" t="s">
        <v>94</v>
      </c>
      <c r="T20" s="83" t="s">
        <v>7</v>
      </c>
    </row>
    <row r="21" spans="2:20" hidden="1">
      <c r="B21" s="52" t="s">
        <v>2</v>
      </c>
      <c r="C21" s="59" t="s">
        <v>181</v>
      </c>
      <c r="D21" s="63" t="s">
        <v>176</v>
      </c>
      <c r="E21" s="63" t="s">
        <v>182</v>
      </c>
      <c r="F21" s="80" t="s">
        <v>178</v>
      </c>
      <c r="G21" s="63" t="s">
        <v>180</v>
      </c>
      <c r="H21" s="80" t="s">
        <v>180</v>
      </c>
      <c r="I21" s="81" t="s">
        <v>181</v>
      </c>
      <c r="J21" s="61" t="s">
        <v>176</v>
      </c>
      <c r="K21" s="61" t="s">
        <v>182</v>
      </c>
      <c r="L21" s="61" t="s">
        <v>178</v>
      </c>
      <c r="M21" s="61" t="s">
        <v>180</v>
      </c>
      <c r="N21" s="85" t="s">
        <v>180</v>
      </c>
      <c r="P21" s="38" t="str">
        <f t="shared" si="0"/>
        <v>C08-8b-5b</v>
      </c>
      <c r="Q21" s="38" t="str">
        <f t="shared" si="0"/>
        <v>B08-8b-5b</v>
      </c>
      <c r="S21" s="84" t="s">
        <v>96</v>
      </c>
      <c r="T21" s="83" t="s">
        <v>103</v>
      </c>
    </row>
    <row r="22" spans="2:20" hidden="1">
      <c r="B22" s="52" t="s">
        <v>3</v>
      </c>
      <c r="C22" s="59" t="s">
        <v>183</v>
      </c>
      <c r="D22" s="63" t="s">
        <v>181</v>
      </c>
      <c r="E22" s="63" t="s">
        <v>184</v>
      </c>
      <c r="F22" s="80" t="s">
        <v>182</v>
      </c>
      <c r="G22" s="63" t="s">
        <v>180</v>
      </c>
      <c r="H22" s="80" t="s">
        <v>180</v>
      </c>
      <c r="I22" s="81" t="s">
        <v>183</v>
      </c>
      <c r="J22" s="61" t="s">
        <v>181</v>
      </c>
      <c r="K22" s="61" t="s">
        <v>184</v>
      </c>
      <c r="L22" s="61" t="s">
        <v>182</v>
      </c>
      <c r="M22" s="61" t="s">
        <v>180</v>
      </c>
      <c r="N22" s="85" t="s">
        <v>180</v>
      </c>
      <c r="P22" s="38" t="str">
        <f t="shared" si="0"/>
        <v>D08-8b-5b</v>
      </c>
      <c r="Q22" s="38" t="str">
        <f t="shared" si="0"/>
        <v>C08-8b-5b</v>
      </c>
      <c r="S22" s="84" t="s">
        <v>97</v>
      </c>
      <c r="T22" s="83" t="s">
        <v>104</v>
      </c>
    </row>
    <row r="23" spans="2:20" hidden="1">
      <c r="B23" s="52" t="s">
        <v>4</v>
      </c>
      <c r="C23" s="59" t="s">
        <v>185</v>
      </c>
      <c r="D23" s="63" t="s">
        <v>183</v>
      </c>
      <c r="E23" s="63" t="s">
        <v>186</v>
      </c>
      <c r="F23" s="80" t="s">
        <v>184</v>
      </c>
      <c r="G23" s="63" t="s">
        <v>180</v>
      </c>
      <c r="H23" s="80" t="s">
        <v>180</v>
      </c>
      <c r="I23" s="81" t="s">
        <v>185</v>
      </c>
      <c r="J23" s="61" t="s">
        <v>183</v>
      </c>
      <c r="K23" s="61" t="s">
        <v>186</v>
      </c>
      <c r="L23" s="61" t="s">
        <v>184</v>
      </c>
      <c r="M23" s="61" t="s">
        <v>180</v>
      </c>
      <c r="N23" s="85" t="s">
        <v>180</v>
      </c>
      <c r="P23" s="38" t="str">
        <f t="shared" si="0"/>
        <v>E08-8b-5b</v>
      </c>
      <c r="Q23" s="38" t="str">
        <f t="shared" si="0"/>
        <v>D08-8b-5b</v>
      </c>
      <c r="S23" s="84" t="s">
        <v>98</v>
      </c>
      <c r="T23" s="83" t="s">
        <v>105</v>
      </c>
    </row>
    <row r="24" spans="2:20" hidden="1">
      <c r="B24" s="52" t="s">
        <v>5</v>
      </c>
      <c r="C24" s="59" t="s">
        <v>187</v>
      </c>
      <c r="D24" s="63" t="s">
        <v>185</v>
      </c>
      <c r="E24" s="63" t="s">
        <v>188</v>
      </c>
      <c r="F24" s="80" t="s">
        <v>186</v>
      </c>
      <c r="G24" s="63" t="s">
        <v>180</v>
      </c>
      <c r="H24" s="80" t="s">
        <v>180</v>
      </c>
      <c r="I24" s="81" t="s">
        <v>187</v>
      </c>
      <c r="J24" s="61" t="s">
        <v>185</v>
      </c>
      <c r="K24" s="61" t="s">
        <v>188</v>
      </c>
      <c r="L24" s="61" t="s">
        <v>186</v>
      </c>
      <c r="M24" s="61" t="s">
        <v>180</v>
      </c>
      <c r="N24" s="85" t="s">
        <v>180</v>
      </c>
      <c r="P24" s="38" t="str">
        <f t="shared" si="0"/>
        <v>F08-8b-5b</v>
      </c>
      <c r="Q24" s="38" t="str">
        <f t="shared" si="0"/>
        <v>E08-8b-5b</v>
      </c>
      <c r="S24" s="84" t="s">
        <v>99</v>
      </c>
      <c r="T24" s="83" t="s">
        <v>106</v>
      </c>
    </row>
    <row r="25" spans="2:20" hidden="1">
      <c r="B25" s="52" t="s">
        <v>6</v>
      </c>
      <c r="C25" s="59" t="s">
        <v>189</v>
      </c>
      <c r="D25" s="63" t="s">
        <v>187</v>
      </c>
      <c r="E25" s="63" t="s">
        <v>190</v>
      </c>
      <c r="F25" s="80" t="s">
        <v>188</v>
      </c>
      <c r="G25" s="63" t="s">
        <v>180</v>
      </c>
      <c r="H25" s="80" t="s">
        <v>180</v>
      </c>
      <c r="I25" s="81" t="s">
        <v>189</v>
      </c>
      <c r="J25" s="61" t="s">
        <v>187</v>
      </c>
      <c r="K25" s="61" t="s">
        <v>190</v>
      </c>
      <c r="L25" s="61" t="s">
        <v>188</v>
      </c>
      <c r="M25" s="61" t="s">
        <v>180</v>
      </c>
      <c r="N25" s="85" t="s">
        <v>180</v>
      </c>
      <c r="P25" s="38" t="str">
        <f t="shared" si="0"/>
        <v>G08-8b-5b</v>
      </c>
      <c r="Q25" s="38" t="str">
        <f t="shared" si="0"/>
        <v>F08-8b-5b</v>
      </c>
      <c r="S25" s="84" t="s">
        <v>100</v>
      </c>
      <c r="T25" s="83" t="s">
        <v>107</v>
      </c>
    </row>
    <row r="26" spans="2:20" hidden="1">
      <c r="B26" s="52" t="s">
        <v>8</v>
      </c>
      <c r="C26" s="59" t="s">
        <v>191</v>
      </c>
      <c r="D26" s="63" t="s">
        <v>189</v>
      </c>
      <c r="E26" s="63" t="s">
        <v>192</v>
      </c>
      <c r="F26" s="80" t="s">
        <v>190</v>
      </c>
      <c r="G26" s="63" t="s">
        <v>180</v>
      </c>
      <c r="H26" s="80" t="s">
        <v>180</v>
      </c>
      <c r="I26" s="81" t="s">
        <v>191</v>
      </c>
      <c r="J26" s="61" t="s">
        <v>189</v>
      </c>
      <c r="K26" s="61" t="s">
        <v>192</v>
      </c>
      <c r="L26" s="61" t="s">
        <v>190</v>
      </c>
      <c r="M26" s="61" t="s">
        <v>180</v>
      </c>
      <c r="N26" s="85" t="s">
        <v>180</v>
      </c>
      <c r="P26" s="38" t="str">
        <f t="shared" si="0"/>
        <v>H08-8b-5b</v>
      </c>
      <c r="Q26" s="38" t="str">
        <f t="shared" si="0"/>
        <v>Positive Control-8b-5b</v>
      </c>
      <c r="S26" s="84" t="s">
        <v>101</v>
      </c>
      <c r="T26" s="83" t="s">
        <v>108</v>
      </c>
    </row>
    <row r="27" spans="2:20" ht="16" hidden="1" thickBot="1">
      <c r="B27" s="65" t="s">
        <v>9</v>
      </c>
      <c r="C27" s="66" t="s">
        <v>193</v>
      </c>
      <c r="D27" s="67" t="s">
        <v>194</v>
      </c>
      <c r="E27" s="67" t="s">
        <v>195</v>
      </c>
      <c r="F27" s="86" t="s">
        <v>196</v>
      </c>
      <c r="G27" s="67" t="s">
        <v>180</v>
      </c>
      <c r="H27" s="86" t="s">
        <v>111</v>
      </c>
      <c r="I27" s="87" t="s">
        <v>193</v>
      </c>
      <c r="J27" s="69" t="s">
        <v>194</v>
      </c>
      <c r="K27" s="68" t="s">
        <v>195</v>
      </c>
      <c r="L27" s="69" t="s">
        <v>196</v>
      </c>
      <c r="M27" s="68" t="s">
        <v>180</v>
      </c>
      <c r="N27" s="88" t="s">
        <v>111</v>
      </c>
      <c r="P27" s="38" t="str">
        <f t="shared" si="0"/>
        <v>-5b</v>
      </c>
      <c r="Q27" s="38" t="str">
        <f t="shared" si="0"/>
        <v>-5b</v>
      </c>
      <c r="S27" s="89" t="s">
        <v>102</v>
      </c>
      <c r="T27" s="88" t="s">
        <v>111</v>
      </c>
    </row>
    <row r="28" spans="2:20" ht="16" thickBot="1"/>
    <row r="29" spans="2:20" ht="16" thickBot="1">
      <c r="B29" s="90"/>
      <c r="C29" s="91" t="s">
        <v>197</v>
      </c>
      <c r="D29" s="92"/>
      <c r="E29" s="93"/>
      <c r="F29" s="94"/>
      <c r="G29" s="94"/>
      <c r="H29" s="195"/>
      <c r="I29" s="195"/>
      <c r="J29" s="94"/>
      <c r="K29" s="94"/>
      <c r="L29" s="94"/>
      <c r="M29" s="94"/>
      <c r="N29" s="94"/>
    </row>
    <row r="30" spans="2:20">
      <c r="B30" s="49"/>
      <c r="C30" s="95" t="s">
        <v>10</v>
      </c>
      <c r="D30" s="96">
        <v>34</v>
      </c>
      <c r="E30" s="97"/>
      <c r="F30" s="98"/>
      <c r="G30" s="98"/>
      <c r="H30" s="193"/>
      <c r="I30" s="193"/>
      <c r="J30" s="98"/>
      <c r="K30" s="98"/>
      <c r="L30" s="98"/>
      <c r="M30" s="98"/>
      <c r="N30" s="98"/>
    </row>
    <row r="31" spans="2:20">
      <c r="B31" s="99" t="s">
        <v>11</v>
      </c>
      <c r="C31" s="100">
        <v>5</v>
      </c>
      <c r="D31" s="96">
        <f>(C31*$D$30) * 1.1</f>
        <v>187.00000000000003</v>
      </c>
      <c r="E31" s="97"/>
      <c r="F31" s="98"/>
      <c r="G31" s="98"/>
      <c r="H31" s="193"/>
      <c r="I31" s="193"/>
      <c r="J31" s="98"/>
      <c r="K31" s="98"/>
      <c r="L31" s="98"/>
      <c r="M31" s="98"/>
      <c r="N31" s="98"/>
    </row>
    <row r="32" spans="2:20">
      <c r="B32" s="99" t="s">
        <v>12</v>
      </c>
      <c r="C32" s="100">
        <v>2</v>
      </c>
      <c r="D32" s="96">
        <f>(C32*$D$30) * 1.1</f>
        <v>74.800000000000011</v>
      </c>
      <c r="E32" s="97"/>
      <c r="F32" s="98"/>
      <c r="G32" s="98"/>
      <c r="H32" s="192"/>
      <c r="I32" s="192"/>
      <c r="J32" s="98"/>
      <c r="K32" s="98"/>
      <c r="L32" s="98"/>
      <c r="M32" s="98"/>
      <c r="N32" s="98"/>
    </row>
    <row r="33" spans="2:14">
      <c r="B33" s="99" t="s">
        <v>13</v>
      </c>
      <c r="C33" s="100">
        <v>1</v>
      </c>
      <c r="D33" s="96">
        <f>(C33*$D$30) * 1.1</f>
        <v>37.400000000000006</v>
      </c>
      <c r="E33" s="97"/>
      <c r="F33" s="98"/>
      <c r="G33" s="98"/>
      <c r="H33" s="193"/>
      <c r="I33" s="193"/>
      <c r="J33" s="98"/>
      <c r="K33" s="98"/>
      <c r="L33" s="94"/>
      <c r="M33" s="94"/>
      <c r="N33" s="94"/>
    </row>
    <row r="34" spans="2:14">
      <c r="B34" s="99" t="s">
        <v>14</v>
      </c>
      <c r="C34" s="100">
        <v>2</v>
      </c>
      <c r="D34" s="96">
        <f>(C34*$D$30) * 1.1</f>
        <v>74.800000000000011</v>
      </c>
      <c r="E34" s="97"/>
      <c r="F34" s="98"/>
      <c r="G34" s="98"/>
      <c r="H34" s="98"/>
      <c r="I34" s="98"/>
      <c r="J34" s="98"/>
      <c r="K34" s="98"/>
      <c r="L34" s="94"/>
      <c r="M34" s="94"/>
      <c r="N34" s="94"/>
    </row>
    <row r="35" spans="2:14">
      <c r="B35" s="99" t="s">
        <v>15</v>
      </c>
      <c r="C35" s="100">
        <v>5</v>
      </c>
      <c r="D35" s="96">
        <f>(C35*$D$30) * 1.1</f>
        <v>187.00000000000003</v>
      </c>
      <c r="E35" s="97"/>
      <c r="F35" s="98"/>
      <c r="G35" s="98"/>
      <c r="H35" s="98"/>
      <c r="I35" s="98"/>
      <c r="J35" s="98"/>
      <c r="K35" s="98"/>
      <c r="L35" s="94"/>
      <c r="M35" s="94"/>
      <c r="N35" s="94"/>
    </row>
    <row r="36" spans="2:14">
      <c r="B36" s="99" t="s">
        <v>17</v>
      </c>
      <c r="C36" s="100">
        <v>5</v>
      </c>
      <c r="D36" s="101"/>
      <c r="E36" s="97"/>
      <c r="F36" s="98"/>
      <c r="G36" s="98"/>
      <c r="H36" s="98"/>
      <c r="I36" s="98"/>
      <c r="J36" s="98"/>
      <c r="K36" s="98"/>
      <c r="L36" s="94"/>
      <c r="M36" s="94"/>
      <c r="N36" s="94"/>
    </row>
    <row r="37" spans="2:14" ht="16" thickBot="1">
      <c r="B37" s="102" t="s">
        <v>16</v>
      </c>
      <c r="C37" s="103">
        <v>20</v>
      </c>
      <c r="D37" s="104">
        <f>SUM(D31:D35)</f>
        <v>561.00000000000011</v>
      </c>
      <c r="E37" s="105">
        <f>(D37/8) * 0.95</f>
        <v>66.618750000000006</v>
      </c>
      <c r="F37" s="98"/>
      <c r="G37" s="98"/>
      <c r="H37" s="98"/>
      <c r="I37" s="98"/>
      <c r="J37" s="98"/>
      <c r="K37" s="98"/>
      <c r="L37" s="94"/>
      <c r="M37" s="94"/>
      <c r="N37" s="94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CB9E9197-12EF-4211-BDF2-1A5F6F341052}"/>
</file>

<file path=customXml/itemProps2.xml><?xml version="1.0" encoding="utf-8"?>
<ds:datastoreItem xmlns:ds="http://schemas.openxmlformats.org/officeDocument/2006/customXml" ds:itemID="{74D459AE-1F46-4EDD-A0AF-C65FB4BEAD81}"/>
</file>

<file path=customXml/itemProps3.xml><?xml version="1.0" encoding="utf-8"?>
<ds:datastoreItem xmlns:ds="http://schemas.openxmlformats.org/officeDocument/2006/customXml" ds:itemID="{5FC3453B-308B-4B7A-80C8-BF7159A7493A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Results "Variant" samples</vt:lpstr>
      <vt:lpstr>Results "Variant" samples (2)</vt:lpstr>
      <vt:lpstr>Results N2 N1 "Regular" samples</vt:lpstr>
      <vt:lpstr>Results N2 N1 "Regular" sam (2)</vt:lpstr>
      <vt:lpstr>Variant ddPCR data</vt:lpstr>
      <vt:lpstr>Variant N1 N2 ddPCR data</vt:lpstr>
      <vt:lpstr>Regular N1 N2 ddPCR data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2021-10-22T23:22:25Z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